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0"/>
  </bookViews>
  <sheets>
    <sheet name="入力シート" sheetId="1" r:id="rId1"/>
    <sheet name="確認シート" sheetId="2" state="hidden" r:id="rId2"/>
    <sheet name="hidden_list" sheetId="3" state="hidden" r:id="rId3"/>
  </sheets>
  <definedNames>
    <definedName name="_xlfn.IFERROR" hidden="1">#NAME?</definedName>
    <definedName name="BirthDD">'hidden_list'!$C$19</definedName>
    <definedName name="BirthMM">'hidden_list'!$C$18</definedName>
    <definedName name="BirthYY">'hidden_list'!$C$17</definedName>
    <definedName name="CellAddress">'入力シート'!$I$11</definedName>
    <definedName name="CellBirthDD">'入力シート'!$AH$6</definedName>
    <definedName name="CellBirthMM">'入力シート'!$AE$6</definedName>
    <definedName name="CellBirthYY">'入力シート'!$AB$6</definedName>
    <definedName name="CellDaigaku">'入力シート'!$I$21</definedName>
    <definedName name="CellFri01">'入力シート'!$AC$75</definedName>
    <definedName name="CellFri02">'入力シート'!$AC$76</definedName>
    <definedName name="CellFuriName">'入力シート'!$H$5</definedName>
    <definedName name="CellGakubu">'入力シート'!$I$23</definedName>
    <definedName name="CellHeisei">'hidden_list'!$D$16</definedName>
    <definedName name="CellHoken">'hidden_list'!$C$50</definedName>
    <definedName name="CellIntern">'hidden_list'!$C$39</definedName>
    <definedName name="CellInternName">'入力シート'!$V$47</definedName>
    <definedName name="CellInternName02">'入力シート'!$V$49</definedName>
    <definedName name="CellInternNenji">'入力シート'!$M$47</definedName>
    <definedName name="CellInternNenji02">'入力シート'!$M$49</definedName>
    <definedName name="CellKibouku">'hidden_list'!$C$29</definedName>
    <definedName name="CellKouku">'入力シート'!$W$13</definedName>
    <definedName name="CellLicense01">'入力シート'!$I$64</definedName>
    <definedName name="CellLicense02">'入力シート'!$R$64</definedName>
    <definedName name="CellLicense03">'入力シート'!$AA$64</definedName>
    <definedName name="CellLicense04">'入力シート'!$I$66</definedName>
    <definedName name="CellLicense05">'入力シート'!$R$66</definedName>
    <definedName name="CellLicense06">'入力シート'!$AA$66</definedName>
    <definedName name="CellMenkyo01">'入力シート'!$I$53</definedName>
    <definedName name="CellMenkyo02">'入力シート'!$R$53</definedName>
    <definedName name="CellMenkyo03">'入力シート'!$AA$53</definedName>
    <definedName name="CellMenkyo04">'入力シート'!$I$55</definedName>
    <definedName name="CellMenkyo05">'入力シート'!$R$55</definedName>
    <definedName name="CellMenkyo06">'入力シート'!$AA$55</definedName>
    <definedName name="CellMon01">'入力シート'!$E$75</definedName>
    <definedName name="CellMon02">'入力シート'!$E$76</definedName>
    <definedName name="CellMoushikomiDD">'入力シート'!$AB$3</definedName>
    <definedName name="CellMoushikomiMM">'入力シート'!$Y$3</definedName>
    <definedName name="CellName">'入力シート'!$H$6</definedName>
    <definedName name="CellNenji">'入力シート'!$Y$23</definedName>
    <definedName name="CellPost01">'入力シート'!$I$9</definedName>
    <definedName name="CellReason">'入力シート'!$I$58</definedName>
    <definedName name="CellSeibetuLady">'hidden_list'!$D$5</definedName>
    <definedName name="CellSeibetuMan">'hidden_list'!$C$5</definedName>
    <definedName name="CellShowa">'hidden_list'!$C$16</definedName>
    <definedName name="CellTel01">'入力シート'!$L$14</definedName>
    <definedName name="CellTel02">'入力シート'!$L$16</definedName>
    <definedName name="CellTel03">'入力シート'!$L$18</definedName>
    <definedName name="CellThu01">'入力シート'!$W$75</definedName>
    <definedName name="CellThu02">'入力シート'!$W$76</definedName>
    <definedName name="CellTraining">'入力シート'!$M$26</definedName>
    <definedName name="CellTrainingEDD">'入力シート'!$AG$28</definedName>
    <definedName name="CellTrainingEMM">'入力シート'!$AD$28</definedName>
    <definedName name="CellTrainingSDD">'入力シート'!$Z$28</definedName>
    <definedName name="CellTrainingSMM">'入力シート'!$W$28</definedName>
    <definedName name="CellTue01">'入力シート'!$K$75</definedName>
    <definedName name="CellTue02">'入力シート'!$K$76</definedName>
    <definedName name="CellUniv">'hidden_list'!$C$8</definedName>
    <definedName name="CellWed01">'入力シート'!$Q$75</definedName>
    <definedName name="CellWed02">'入力シート'!$Q$76</definedName>
    <definedName name="CellYears">'入力シート'!$Y$7</definedName>
    <definedName name="EntryList">'入力シート'!$AB$3,'入力シート'!$H$5,'入力シート'!$H$6,'入力シート'!$AB$6,'入力シート'!$AE$6,'入力シート'!$AH$6,'入力シート'!$I$9,'入力シート'!$I$11,'入力シート'!$W$13,'入力シート'!$L$14,'入力シート'!$L$16,'入力シート'!$L$18,'入力シート'!$I$21,'入力シート'!$I$23,'入力シート'!$Y$23,'入力シート'!$L$26,'入力シート'!$W$28,'入力シート'!$Z$28,'入力シート'!$AD$28,'入力シート'!$AG$28,'入力シート'!$I$53,'入力シート'!$R$53,'入力シート'!$AA$53,'入力シート'!$I$55,'入力シート'!$R$55,'入力シート'!$AA$55,'入力シート'!$I$58,'入力シート'!$I$64,'入力シート'!$R$64,'入力シート'!$AA$64,'入力シート'!$I$66,'入力シート'!$R$66,'入力シート'!$AA$66,'入力シート'!$E$75,'入力シート'!$K$75,'入力シート'!$Q$75,'入力シート'!$W$75,'入力シート'!$AC$75,'入力シート'!$E$76</definedName>
    <definedName name="InternNenji">'hidden_list'!$C$40</definedName>
    <definedName name="InternNenji02">'hidden_list'!$C$42</definedName>
    <definedName name="Kibouku01">'hidden_list'!$B$30</definedName>
    <definedName name="Kibouku02">'hidden_list'!$B$31</definedName>
    <definedName name="Kibouku03">'hidden_list'!$B$32</definedName>
    <definedName name="Kibouku04">'hidden_list'!$B$33</definedName>
    <definedName name="Kibouku05">'hidden_list'!$B$34</definedName>
    <definedName name="Koushu01">'hidden_list'!$B$35</definedName>
    <definedName name="Koushu02">'hidden_list'!$B$36</definedName>
    <definedName name="Koushu03">'hidden_list'!$C$37</definedName>
    <definedName name="Koushu04">'hidden_list'!$C$38</definedName>
    <definedName name="KuList">'hidden_list'!$H$1:$H$16</definedName>
    <definedName name="MoushikomiDD">'hidden_list'!$C$62</definedName>
    <definedName name="MoushikomiMM">'hidden_list'!$C$61</definedName>
    <definedName name="Post01">'hidden_list'!$C$11</definedName>
    <definedName name="_xlnm.Print_Area" localSheetId="0">'入力シート'!$A$1:$AK$84</definedName>
    <definedName name="Seireki">'hidden_list'!$E$17</definedName>
    <definedName name="Tell01">'hidden_list'!$C$13</definedName>
    <definedName name="Tell02">'hidden_list'!$C$14</definedName>
    <definedName name="Tell03">'hidden_list'!$C$15</definedName>
    <definedName name="TrainingEDD">'hidden_list'!$D$22</definedName>
    <definedName name="TrainingEMM">'hidden_list'!$C$22</definedName>
    <definedName name="TrainingSDD">'hidden_list'!$D$21</definedName>
    <definedName name="TrainingSMM">'hidden_list'!$C$21</definedName>
    <definedName name="Years">'hidden_list'!$C$6</definedName>
  </definedNames>
  <calcPr fullCalcOnLoad="1"/>
</workbook>
</file>

<file path=xl/sharedStrings.xml><?xml version="1.0" encoding="utf-8"?>
<sst xmlns="http://schemas.openxmlformats.org/spreadsheetml/2006/main" count="311" uniqueCount="203">
  <si>
    <t>月</t>
  </si>
  <si>
    <t>日申込</t>
  </si>
  <si>
    <t>生年月日</t>
  </si>
  <si>
    <t>年齢</t>
  </si>
  <si>
    <t>〒</t>
  </si>
  <si>
    <t>居住する中学校区（名古屋市の方のみ記入）</t>
  </si>
  <si>
    <t>住　　所
連絡先</t>
  </si>
  <si>
    <t>大学・学部・学科・
コース・専攻等</t>
  </si>
  <si>
    <t>学部（研究科）</t>
  </si>
  <si>
    <t>年</t>
  </si>
  <si>
    <t>月</t>
  </si>
  <si>
    <t>日</t>
  </si>
  <si>
    <t>氏　　名</t>
  </si>
  <si>
    <t>期間</t>
  </si>
  <si>
    <t>～</t>
  </si>
  <si>
    <t>第２希望</t>
  </si>
  <si>
    <t>第３希望</t>
  </si>
  <si>
    <t>第４希望</t>
  </si>
  <si>
    <t>第５希望</t>
  </si>
  <si>
    <t>第１希望</t>
  </si>
  <si>
    <t>区</t>
  </si>
  <si>
    <r>
      <t xml:space="preserve">最寄りの
利用交通機関
</t>
    </r>
    <r>
      <rPr>
        <sz val="6"/>
        <color indexed="8"/>
        <rFont val="ＭＳ Ｐ明朝"/>
        <family val="1"/>
      </rPr>
      <t>(右の例にならって記入)</t>
    </r>
  </si>
  <si>
    <t>申込　月</t>
  </si>
  <si>
    <t>性別</t>
  </si>
  <si>
    <t>※ハイフン無しで記入</t>
  </si>
  <si>
    <t>なごや教職インターン
シップの活動実績</t>
  </si>
  <si>
    <t>（</t>
  </si>
  <si>
    <t>年度）</t>
  </si>
  <si>
    <t>取得を目指している
教員免許の種類（教科）</t>
  </si>
  <si>
    <t>①</t>
  </si>
  <si>
    <t>②</t>
  </si>
  <si>
    <t>③</t>
  </si>
  <si>
    <t>④</t>
  </si>
  <si>
    <t>⑤</t>
  </si>
  <si>
    <t>⑥</t>
  </si>
  <si>
    <t>月</t>
  </si>
  <si>
    <t>火</t>
  </si>
  <si>
    <t>水</t>
  </si>
  <si>
    <t>木</t>
  </si>
  <si>
    <t>金</t>
  </si>
  <si>
    <t>　</t>
  </si>
  <si>
    <t>登録番号
（記入しないこと）</t>
  </si>
  <si>
    <r>
      <t>傷害保険</t>
    </r>
    <r>
      <rPr>
        <sz val="8"/>
        <color indexed="8"/>
        <rFont val="ＭＳ Ｐ明朝"/>
        <family val="1"/>
      </rPr>
      <t>　※インターンシップ、その往復を補償の対象に含む</t>
    </r>
  </si>
  <si>
    <r>
      <t xml:space="preserve">〈前期〉
</t>
    </r>
    <r>
      <rPr>
        <sz val="8"/>
        <color indexed="8"/>
        <rFont val="ＭＳ Ｐ明朝"/>
        <family val="1"/>
      </rPr>
      <t>活動可能
時間帯</t>
    </r>
  </si>
  <si>
    <r>
      <t xml:space="preserve">〈後期〉
</t>
    </r>
    <r>
      <rPr>
        <sz val="8"/>
        <color indexed="8"/>
        <rFont val="ＭＳ Ｐ明朝"/>
        <family val="1"/>
      </rPr>
      <t>活動可能
時間帯</t>
    </r>
  </si>
  <si>
    <t>申込　日</t>
  </si>
  <si>
    <t>生年月日　元号</t>
  </si>
  <si>
    <t>生年月日　年</t>
  </si>
  <si>
    <t>生年月日　月</t>
  </si>
  <si>
    <t>生年月日　日</t>
  </si>
  <si>
    <t>年齢</t>
  </si>
  <si>
    <t>電話番号　連絡先</t>
  </si>
  <si>
    <t>電話番号　携帯</t>
  </si>
  <si>
    <t>在籍大学等　学部(学科)</t>
  </si>
  <si>
    <t>在籍大学等　学年</t>
  </si>
  <si>
    <t>活動希望区　どこでもよい</t>
  </si>
  <si>
    <t>活動希望区　第１希望</t>
  </si>
  <si>
    <t>活動希望区　第２希望</t>
  </si>
  <si>
    <t>活動希望区　第３希望</t>
  </si>
  <si>
    <t>活動希望区　第４希望</t>
  </si>
  <si>
    <t>活動希望区　第５希望</t>
  </si>
  <si>
    <t>インターンシップ活動実績　有無</t>
  </si>
  <si>
    <t>インターンシップ活動実績　活動年度</t>
  </si>
  <si>
    <t>インターンシップ活動実績　派遣校</t>
  </si>
  <si>
    <t>取得予定免許種　①</t>
  </si>
  <si>
    <t>取得予定免許種　②</t>
  </si>
  <si>
    <t>取得予定免許種　③</t>
  </si>
  <si>
    <t>取得予定免許種　④</t>
  </si>
  <si>
    <t>取得予定免許種　⑤</t>
  </si>
  <si>
    <t>取得予定免許種　⑥</t>
  </si>
  <si>
    <t>障害保険</t>
  </si>
  <si>
    <t>活動可能時間帯（前期）　前月</t>
  </si>
  <si>
    <t>活動可能時間帯（前期）　前火</t>
  </si>
  <si>
    <t>活動可能時間帯（前期）　前水</t>
  </si>
  <si>
    <t>活動可能時間帯（前期）　前木</t>
  </si>
  <si>
    <t>活動可能時間帯（前期）　前金</t>
  </si>
  <si>
    <t>活動可能時間帯（後期）　後月</t>
  </si>
  <si>
    <t>活動可能時間帯（後期）　後火</t>
  </si>
  <si>
    <t>活動可能時間帯（後期）　後水</t>
  </si>
  <si>
    <t>活動可能時間帯（後期）　後木</t>
  </si>
  <si>
    <t>活動可能時間帯（後期）　後金</t>
  </si>
  <si>
    <t>市内どこでもよい
（　　　　　　　　　　　　　　　）</t>
  </si>
  <si>
    <t>千種</t>
  </si>
  <si>
    <t>東</t>
  </si>
  <si>
    <t>北</t>
  </si>
  <si>
    <t>西</t>
  </si>
  <si>
    <t>中村</t>
  </si>
  <si>
    <t>中</t>
  </si>
  <si>
    <t>昭和</t>
  </si>
  <si>
    <t>瑞穂</t>
  </si>
  <si>
    <t>中川</t>
  </si>
  <si>
    <t>守山</t>
  </si>
  <si>
    <t>区一覧</t>
  </si>
  <si>
    <t/>
  </si>
  <si>
    <t>送り先メールアドレス：</t>
  </si>
  <si>
    <t>※ハイフン無しで記入</t>
  </si>
  <si>
    <t>中学校区</t>
  </si>
  <si>
    <t>在住中学校区</t>
  </si>
  <si>
    <t>備考</t>
  </si>
  <si>
    <t>郵便番号</t>
  </si>
  <si>
    <t>教育実習期間　実習校</t>
  </si>
  <si>
    <t>intern@nagoya-c.ed.jp</t>
  </si>
  <si>
    <t>昭和・平成を西暦に</t>
  </si>
  <si>
    <t>平成○年4月1日</t>
  </si>
  <si>
    <t>フリガナ</t>
  </si>
  <si>
    <t>緊急連絡先</t>
  </si>
  <si>
    <t>通番</t>
  </si>
  <si>
    <t>受付番号</t>
  </si>
  <si>
    <t>学生名</t>
  </si>
  <si>
    <t>ふりがな</t>
  </si>
  <si>
    <t>住所</t>
  </si>
  <si>
    <t>緊急連絡先</t>
  </si>
  <si>
    <t>教育実習期間　始期月日</t>
  </si>
  <si>
    <t>教育実習期間　終期月日</t>
  </si>
  <si>
    <t>区番</t>
  </si>
  <si>
    <t>校番</t>
  </si>
  <si>
    <t>派遣校　学校番号</t>
  </si>
  <si>
    <t>派遣先区</t>
  </si>
  <si>
    <t>派遣校</t>
  </si>
  <si>
    <t>面接出欠</t>
  </si>
  <si>
    <t>面接評価</t>
  </si>
  <si>
    <t>係累</t>
  </si>
  <si>
    <t>活動日の種類</t>
  </si>
  <si>
    <t>熱田</t>
  </si>
  <si>
    <t>港</t>
  </si>
  <si>
    <t>南</t>
  </si>
  <si>
    <t>緑</t>
  </si>
  <si>
    <t>名東</t>
  </si>
  <si>
    <t>天白</t>
  </si>
  <si>
    <t>歳</t>
  </si>
  <si>
    <t>在籍大学等　大学</t>
  </si>
  <si>
    <t>大学院</t>
  </si>
  <si>
    <t>なごや教職インターンシップ申込書</t>
  </si>
  <si>
    <t>携 帯　℡</t>
  </si>
  <si>
    <t>資格・特技・部活動歴</t>
  </si>
  <si>
    <t>※記入例：　①珠算1級、②剣道初段、③サッカー部　等</t>
  </si>
  <si>
    <t>固 定　℡</t>
  </si>
  <si>
    <t>居住地から大学までの経路（印刷後記入）</t>
  </si>
  <si>
    <t>※記入例：　①幼１種、②小１種、③中１種（理科）、④高１種（理科）、⑤特支１種　等</t>
  </si>
  <si>
    <t>教育実習校(園)名・期間</t>
  </si>
  <si>
    <t>実習校(園)名</t>
  </si>
  <si>
    <t>（活動先：</t>
  </si>
  <si>
    <t>学校(園)）</t>
  </si>
  <si>
    <t>※名古屋市内の学校(園)で教育実習の予定がある場合のみ記入</t>
  </si>
  <si>
    <t>小学校</t>
  </si>
  <si>
    <t>中学校</t>
  </si>
  <si>
    <t>特別支援学校</t>
  </si>
  <si>
    <t>幼稚園</t>
  </si>
  <si>
    <t>希望校種一覧</t>
  </si>
  <si>
    <t>第１希望（必須）</t>
  </si>
  <si>
    <t>第２希望（必須）</t>
  </si>
  <si>
    <t>第３希望</t>
  </si>
  <si>
    <t>第４希望</t>
  </si>
  <si>
    <t>希望校種　第１希望</t>
  </si>
  <si>
    <t>希望校種　第２希望</t>
  </si>
  <si>
    <t>希望校種　第３希望</t>
  </si>
  <si>
    <t>希望校種　第４希望</t>
  </si>
  <si>
    <t>大学</t>
  </si>
  <si>
    <r>
      <t xml:space="preserve">写　　真
縦４ｃｍ横３ｃｍ
</t>
    </r>
    <r>
      <rPr>
        <sz val="6"/>
        <color indexed="8"/>
        <rFont val="ＭＳ Ｐ明朝"/>
        <family val="1"/>
      </rPr>
      <t xml:space="preserve">3ヶ月以内に撮影した顔写真
写真の裏側に氏名を明記し貼付
</t>
    </r>
    <r>
      <rPr>
        <sz val="8"/>
        <color indexed="8"/>
        <rFont val="ＭＳ Ｐ明朝"/>
        <family val="1"/>
      </rPr>
      <t>（印刷後貼付）</t>
    </r>
  </si>
  <si>
    <t>千種</t>
  </si>
  <si>
    <t>---</t>
  </si>
  <si>
    <t>なし</t>
  </si>
  <si>
    <t>ナゴヤ　ハナコ</t>
  </si>
  <si>
    <t>名古屋　花子</t>
  </si>
  <si>
    <t>1234567</t>
  </si>
  <si>
    <t>名古屋市緑区</t>
  </si>
  <si>
    <t>緑</t>
  </si>
  <si>
    <t>0521234567</t>
  </si>
  <si>
    <t>09012345678</t>
  </si>
  <si>
    <t>コムニカ</t>
  </si>
  <si>
    <t>人文</t>
  </si>
  <si>
    <t>こむこむ</t>
  </si>
  <si>
    <t>※注意事項※</t>
  </si>
  <si>
    <t>データを入力後、画面下部の【確認】ボタンを押してください。</t>
  </si>
  <si>
    <t>東</t>
  </si>
  <si>
    <t>北</t>
  </si>
  <si>
    <t>西</t>
  </si>
  <si>
    <t>小学校</t>
  </si>
  <si>
    <t>あいうえお</t>
  </si>
  <si>
    <t>かきくけこ</t>
  </si>
  <si>
    <t>8：15～12：00</t>
  </si>
  <si>
    <t>8：15～12：01</t>
  </si>
  <si>
    <t>8：15～12：02</t>
  </si>
  <si>
    <t>8：15～12：03</t>
  </si>
  <si>
    <t>8：15～12：04</t>
  </si>
  <si>
    <t>×</t>
  </si>
  <si>
    <t>中村</t>
  </si>
  <si>
    <t>高1種（情報）</t>
  </si>
  <si>
    <t>女</t>
  </si>
  <si>
    <t>大学院</t>
  </si>
  <si>
    <t>平成</t>
  </si>
  <si>
    <t>いいえ</t>
  </si>
  <si>
    <t>有</t>
  </si>
  <si>
    <t>○</t>
  </si>
  <si>
    <t>※免許を取得する予定のない校種も可</t>
  </si>
  <si>
    <t>希望の校種</t>
  </si>
  <si>
    <r>
      <rPr>
        <sz val="8"/>
        <color indexed="8"/>
        <rFont val="ＭＳ Ｐ明朝"/>
        <family val="1"/>
      </rPr>
      <t>※第１希望、第2希望は必須</t>
    </r>
    <r>
      <rPr>
        <sz val="14"/>
        <color indexed="8"/>
        <rFont val="ＭＳ Ｐ明朝"/>
        <family val="1"/>
      </rPr>
      <t xml:space="preserve">
</t>
    </r>
  </si>
  <si>
    <t>活動希望区</t>
  </si>
  <si>
    <t>※「いいえ」の方は、第５希望まで希望区を記入</t>
  </si>
  <si>
    <t>応募の理由</t>
  </si>
  <si>
    <t>※１０５文字以内で記入</t>
  </si>
  <si>
    <t>●活動できる時間帯（８：１５～１６：４５までの間　※幼稚園は８：３０～１７：００までの間）を、記入例を参考に記入してください。</t>
  </si>
  <si>
    <t>※ 記入例 ： 終日可能→「○」、時間指定→「○：○○～○：○○」、活動できず→「×」、未定→「未定」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</si>
</sst>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e"/>
    <numFmt numFmtId="178" formatCode="ggge"/>
    <numFmt numFmtId="179" formatCode="ggg\ e\ "/>
    <numFmt numFmtId="180" formatCode="ggg&quot; &quot;e&quot;年&quot;\ "/>
    <numFmt numFmtId="181" formatCode="ggge&quot;年&quot;\ "/>
    <numFmt numFmtId="182" formatCode="[&lt;=99999999]####\-####;\(00\)\ ####\-####"/>
    <numFmt numFmtId="183" formatCode="[&lt;=999]000;[&lt;=9999]000\-00;000\-0000"/>
    <numFmt numFmtId="184" formatCode="0000000000"/>
    <numFmt numFmtId="185" formatCode="0000000"/>
    <numFmt numFmtId="186" formatCode="e&quot;年度&quot;\ "/>
    <numFmt numFmtId="187" formatCode="00000000000"/>
    <numFmt numFmtId="188" formatCode="&quot;（&quot;ggge&quot;年4月1日現在）&quot;\ "/>
    <numFmt numFmtId="189" formatCode="ggge&quot;年度&quot;\ "/>
    <numFmt numFmtId="190" formatCode="ggge&quot;年度の予定&quot;\ "/>
    <numFmt numFmtId="191" formatCode="&quot;（&quot;ggge&quot;年度の予定）&quot;\ "/>
    <numFmt numFmtId="192" formatCode="&quot;平成&quot;ge&quot;年度&quot;\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23"/>
      <name val="ＭＳ Ｐゴシック"/>
      <family val="3"/>
    </font>
    <font>
      <sz val="12"/>
      <color indexed="23"/>
      <name val="ＭＳ 明朝"/>
      <family val="1"/>
    </font>
    <font>
      <b/>
      <sz val="14"/>
      <color indexed="10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8"/>
      <name val="Calibri"/>
      <family val="2"/>
    </font>
    <font>
      <b/>
      <u val="single"/>
      <sz val="14"/>
      <color indexed="30"/>
      <name val="Calibri"/>
      <family val="2"/>
    </font>
    <font>
      <u val="single"/>
      <sz val="12"/>
      <color indexed="8"/>
      <name val="Calibri"/>
      <family val="2"/>
    </font>
    <font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0" tint="-0.4999699890613556"/>
      <name val="Calibri"/>
      <family val="3"/>
    </font>
    <font>
      <sz val="12"/>
      <color theme="0" tint="-0.4999699890613556"/>
      <name val="ＭＳ 明朝"/>
      <family val="1"/>
    </font>
    <font>
      <b/>
      <sz val="14"/>
      <color rgb="FFFF0000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8"/>
      <color theme="1"/>
      <name val="Calibri"/>
      <family val="3"/>
    </font>
    <font>
      <sz val="14"/>
      <color theme="1"/>
      <name val="ＭＳ Ｐ明朝"/>
      <family val="1"/>
    </font>
    <font>
      <sz val="12"/>
      <color theme="1"/>
      <name val="Calibri"/>
      <family val="3"/>
    </font>
    <font>
      <sz val="12"/>
      <color rgb="FF000000"/>
      <name val="Calibri"/>
      <family val="3"/>
    </font>
    <font>
      <sz val="1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>
        <color indexed="63"/>
      </right>
      <top style="dotted"/>
      <bottom/>
    </border>
    <border>
      <left>
        <color indexed="63"/>
      </left>
      <right>
        <color indexed="63"/>
      </right>
      <top style="dotted"/>
      <bottom/>
    </border>
    <border>
      <left>
        <color indexed="63"/>
      </left>
      <right style="thin"/>
      <top style="dotted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7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 quotePrefix="1">
      <alignment vertical="center"/>
      <protection/>
    </xf>
    <xf numFmtId="0" fontId="59" fillId="2" borderId="0" xfId="0" applyFont="1" applyFill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59" fillId="2" borderId="11" xfId="0" applyFont="1" applyFill="1" applyBorder="1" applyAlignment="1" applyProtection="1">
      <alignment vertical="center"/>
      <protection/>
    </xf>
    <xf numFmtId="0" fontId="59" fillId="2" borderId="12" xfId="0" applyFont="1" applyFill="1" applyBorder="1" applyAlignment="1" applyProtection="1">
      <alignment vertical="center"/>
      <protection/>
    </xf>
    <xf numFmtId="0" fontId="60" fillId="2" borderId="13" xfId="0" applyFont="1" applyFill="1" applyBorder="1" applyAlignment="1" applyProtection="1">
      <alignment vertical="center"/>
      <protection/>
    </xf>
    <xf numFmtId="0" fontId="60" fillId="2" borderId="0" xfId="0" applyFont="1" applyFill="1" applyBorder="1" applyAlignment="1" applyProtection="1">
      <alignment vertical="center"/>
      <protection/>
    </xf>
    <xf numFmtId="0" fontId="60" fillId="2" borderId="12" xfId="0" applyFont="1" applyFill="1" applyBorder="1" applyAlignment="1" applyProtection="1">
      <alignment vertical="center"/>
      <protection/>
    </xf>
    <xf numFmtId="0" fontId="60" fillId="2" borderId="0" xfId="0" applyFont="1" applyFill="1" applyBorder="1" applyAlignment="1" applyProtection="1">
      <alignment vertical="center"/>
      <protection/>
    </xf>
    <xf numFmtId="0" fontId="59" fillId="2" borderId="14" xfId="0" applyFont="1" applyFill="1" applyBorder="1" applyAlignment="1" applyProtection="1">
      <alignment vertical="center"/>
      <protection/>
    </xf>
    <xf numFmtId="0" fontId="59" fillId="2" borderId="15" xfId="0" applyFont="1" applyFill="1" applyBorder="1" applyAlignment="1" applyProtection="1">
      <alignment vertical="center"/>
      <protection/>
    </xf>
    <xf numFmtId="0" fontId="59" fillId="2" borderId="0" xfId="0" applyFont="1" applyFill="1" applyBorder="1" applyAlignment="1" applyProtection="1">
      <alignment vertical="center"/>
      <protection/>
    </xf>
    <xf numFmtId="0" fontId="59" fillId="2" borderId="10" xfId="0" applyFont="1" applyFill="1" applyBorder="1" applyAlignment="1" applyProtection="1">
      <alignment vertical="center"/>
      <protection/>
    </xf>
    <xf numFmtId="0" fontId="59" fillId="2" borderId="11" xfId="0" applyFont="1" applyFill="1" applyBorder="1" applyAlignment="1" applyProtection="1">
      <alignment vertical="center"/>
      <protection/>
    </xf>
    <xf numFmtId="0" fontId="59" fillId="2" borderId="13" xfId="0" applyFont="1" applyFill="1" applyBorder="1" applyAlignment="1" applyProtection="1">
      <alignment vertical="center"/>
      <protection/>
    </xf>
    <xf numFmtId="0" fontId="61" fillId="2" borderId="13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59" fillId="2" borderId="12" xfId="0" applyFont="1" applyFill="1" applyBorder="1" applyAlignment="1" applyProtection="1">
      <alignment vertical="center"/>
      <protection/>
    </xf>
    <xf numFmtId="0" fontId="59" fillId="2" borderId="0" xfId="0" applyFont="1" applyFill="1" applyBorder="1" applyAlignment="1" applyProtection="1">
      <alignment vertical="center"/>
      <protection/>
    </xf>
    <xf numFmtId="0" fontId="61" fillId="2" borderId="0" xfId="0" applyFont="1" applyFill="1" applyBorder="1" applyAlignment="1" applyProtection="1">
      <alignment vertical="center"/>
      <protection/>
    </xf>
    <xf numFmtId="187" fontId="59" fillId="34" borderId="16" xfId="0" applyNumberFormat="1" applyFont="1" applyFill="1" applyBorder="1" applyAlignment="1" applyProtection="1">
      <alignment horizontal="center" vertical="center"/>
      <protection/>
    </xf>
    <xf numFmtId="0" fontId="59" fillId="2" borderId="17" xfId="0" applyFont="1" applyFill="1" applyBorder="1" applyAlignment="1" applyProtection="1">
      <alignment vertical="center"/>
      <protection/>
    </xf>
    <xf numFmtId="0" fontId="59" fillId="2" borderId="16" xfId="0" applyFont="1" applyFill="1" applyBorder="1" applyAlignment="1" applyProtection="1">
      <alignment vertical="center"/>
      <protection/>
    </xf>
    <xf numFmtId="0" fontId="59" fillId="2" borderId="18" xfId="0" applyFont="1" applyFill="1" applyBorder="1" applyAlignment="1" applyProtection="1">
      <alignment vertical="center"/>
      <protection/>
    </xf>
    <xf numFmtId="0" fontId="59" fillId="34" borderId="10" xfId="0" applyFont="1" applyFill="1" applyBorder="1" applyAlignment="1" applyProtection="1">
      <alignment horizontal="center" vertical="center"/>
      <protection/>
    </xf>
    <xf numFmtId="0" fontId="59" fillId="34" borderId="0" xfId="0" applyFont="1" applyFill="1" applyBorder="1" applyAlignment="1" applyProtection="1">
      <alignment horizontal="center" vertical="center"/>
      <protection/>
    </xf>
    <xf numFmtId="0" fontId="59" fillId="34" borderId="12" xfId="0" applyFont="1" applyFill="1" applyBorder="1" applyAlignment="1" applyProtection="1">
      <alignment horizontal="center" vertical="center"/>
      <protection/>
    </xf>
    <xf numFmtId="0" fontId="59" fillId="34" borderId="14" xfId="0" applyFont="1" applyFill="1" applyBorder="1" applyAlignment="1" applyProtection="1">
      <alignment horizontal="center" vertical="center"/>
      <protection/>
    </xf>
    <xf numFmtId="0" fontId="59" fillId="34" borderId="18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vertical="center"/>
      <protection/>
    </xf>
    <xf numFmtId="0" fontId="60" fillId="2" borderId="17" xfId="0" applyFont="1" applyFill="1" applyBorder="1" applyAlignment="1" applyProtection="1">
      <alignment vertical="center"/>
      <protection/>
    </xf>
    <xf numFmtId="0" fontId="60" fillId="2" borderId="14" xfId="0" applyFont="1" applyFill="1" applyBorder="1" applyAlignment="1" applyProtection="1">
      <alignment vertical="center"/>
      <protection/>
    </xf>
    <xf numFmtId="0" fontId="60" fillId="2" borderId="18" xfId="0" applyFont="1" applyFill="1" applyBorder="1" applyAlignment="1" applyProtection="1">
      <alignment vertical="center"/>
      <protection/>
    </xf>
    <xf numFmtId="0" fontId="59" fillId="2" borderId="0" xfId="0" applyFont="1" applyFill="1" applyBorder="1" applyAlignment="1" applyProtection="1">
      <alignment horizontal="left" vertical="center"/>
      <protection/>
    </xf>
    <xf numFmtId="0" fontId="59" fillId="2" borderId="13" xfId="0" applyFont="1" applyFill="1" applyBorder="1" applyAlignment="1" applyProtection="1">
      <alignment horizontal="left" vertical="center"/>
      <protection/>
    </xf>
    <xf numFmtId="0" fontId="0" fillId="2" borderId="17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18" xfId="0" applyFill="1" applyBorder="1" applyAlignment="1" applyProtection="1">
      <alignment vertical="center"/>
      <protection/>
    </xf>
    <xf numFmtId="0" fontId="59" fillId="2" borderId="19" xfId="0" applyFont="1" applyFill="1" applyBorder="1" applyAlignment="1" applyProtection="1">
      <alignment vertical="center"/>
      <protection/>
    </xf>
    <xf numFmtId="0" fontId="59" fillId="2" borderId="20" xfId="0" applyFont="1" applyFill="1" applyBorder="1" applyAlignment="1" applyProtection="1">
      <alignment vertical="center"/>
      <protection/>
    </xf>
    <xf numFmtId="0" fontId="59" fillId="35" borderId="0" xfId="0" applyFont="1" applyFill="1" applyBorder="1" applyAlignment="1" applyProtection="1">
      <alignment horizontal="center" vertical="center"/>
      <protection/>
    </xf>
    <xf numFmtId="0" fontId="59" fillId="35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62" fillId="0" borderId="0" xfId="0" applyFont="1" applyAlignment="1">
      <alignment vertical="center"/>
    </xf>
    <xf numFmtId="0" fontId="63" fillId="0" borderId="0" xfId="62" applyFont="1" applyBorder="1" applyProtection="1">
      <alignment/>
      <protection/>
    </xf>
    <xf numFmtId="0" fontId="63" fillId="0" borderId="0" xfId="62" applyFont="1" applyFill="1" applyBorder="1" applyProtection="1">
      <alignment/>
      <protection/>
    </xf>
    <xf numFmtId="49" fontId="0" fillId="0" borderId="0" xfId="0" applyNumberFormat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59" fillId="2" borderId="13" xfId="0" applyFont="1" applyFill="1" applyBorder="1" applyAlignment="1" applyProtection="1">
      <alignment vertical="center"/>
      <protection/>
    </xf>
    <xf numFmtId="0" fontId="59" fillId="2" borderId="12" xfId="0" applyFont="1" applyFill="1" applyBorder="1" applyAlignment="1" applyProtection="1">
      <alignment horizontal="right" vertical="center"/>
      <protection/>
    </xf>
    <xf numFmtId="0" fontId="59" fillId="6" borderId="1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0" fillId="2" borderId="15" xfId="0" applyFont="1" applyFill="1" applyBorder="1" applyAlignment="1" applyProtection="1">
      <alignment vertical="center"/>
      <protection/>
    </xf>
    <xf numFmtId="0" fontId="59" fillId="34" borderId="0" xfId="0" applyFont="1" applyFill="1" applyBorder="1" applyAlignment="1" applyProtection="1">
      <alignment horizontal="left" vertical="center"/>
      <protection/>
    </xf>
    <xf numFmtId="0" fontId="59" fillId="2" borderId="13" xfId="0" applyFont="1" applyFill="1" applyBorder="1" applyAlignment="1" applyProtection="1">
      <alignment horizontal="center" vertical="center"/>
      <protection/>
    </xf>
    <xf numFmtId="0" fontId="59" fillId="2" borderId="15" xfId="0" applyFont="1" applyFill="1" applyBorder="1" applyAlignment="1" applyProtection="1">
      <alignment horizontal="center" vertical="center" wrapText="1"/>
      <protection/>
    </xf>
    <xf numFmtId="0" fontId="59" fillId="2" borderId="10" xfId="0" applyFont="1" applyFill="1" applyBorder="1" applyAlignment="1" applyProtection="1">
      <alignment horizontal="center" vertical="center"/>
      <protection/>
    </xf>
    <xf numFmtId="0" fontId="59" fillId="2" borderId="11" xfId="0" applyFont="1" applyFill="1" applyBorder="1" applyAlignment="1" applyProtection="1">
      <alignment horizontal="center" vertical="center"/>
      <protection/>
    </xf>
    <xf numFmtId="0" fontId="59" fillId="2" borderId="0" xfId="0" applyFont="1" applyFill="1" applyBorder="1" applyAlignment="1" applyProtection="1">
      <alignment horizontal="center" vertical="center"/>
      <protection/>
    </xf>
    <xf numFmtId="0" fontId="59" fillId="2" borderId="12" xfId="0" applyFont="1" applyFill="1" applyBorder="1" applyAlignment="1" applyProtection="1">
      <alignment horizontal="center" vertical="center"/>
      <protection/>
    </xf>
    <xf numFmtId="0" fontId="59" fillId="2" borderId="17" xfId="0" applyFont="1" applyFill="1" applyBorder="1" applyAlignment="1" applyProtection="1">
      <alignment horizontal="center" vertical="center"/>
      <protection/>
    </xf>
    <xf numFmtId="0" fontId="59" fillId="2" borderId="14" xfId="0" applyFont="1" applyFill="1" applyBorder="1" applyAlignment="1" applyProtection="1">
      <alignment horizontal="center" vertical="center"/>
      <protection/>
    </xf>
    <xf numFmtId="0" fontId="59" fillId="2" borderId="18" xfId="0" applyFont="1" applyFill="1" applyBorder="1" applyAlignment="1" applyProtection="1">
      <alignment horizontal="center" vertical="center"/>
      <protection/>
    </xf>
    <xf numFmtId="0" fontId="59" fillId="2" borderId="15" xfId="0" applyFont="1" applyFill="1" applyBorder="1" applyAlignment="1" applyProtection="1">
      <alignment horizontal="center" vertical="center"/>
      <protection/>
    </xf>
    <xf numFmtId="0" fontId="59" fillId="2" borderId="13" xfId="0" applyFont="1" applyFill="1" applyBorder="1" applyAlignment="1" applyProtection="1">
      <alignment horizontal="center" vertical="center" wrapText="1"/>
      <protection/>
    </xf>
    <xf numFmtId="0" fontId="60" fillId="2" borderId="15" xfId="0" applyFont="1" applyFill="1" applyBorder="1" applyAlignment="1" applyProtection="1">
      <alignment horizontal="center" vertical="center" wrapText="1"/>
      <protection/>
    </xf>
    <xf numFmtId="0" fontId="60" fillId="2" borderId="13" xfId="0" applyFont="1" applyFill="1" applyBorder="1" applyAlignment="1" applyProtection="1">
      <alignment horizontal="center" vertical="center" wrapText="1"/>
      <protection/>
    </xf>
    <xf numFmtId="0" fontId="60" fillId="2" borderId="0" xfId="0" applyFont="1" applyFill="1" applyBorder="1" applyAlignment="1" applyProtection="1">
      <alignment horizontal="center" vertical="center" wrapText="1"/>
      <protection/>
    </xf>
    <xf numFmtId="0" fontId="59" fillId="2" borderId="10" xfId="0" applyFont="1" applyFill="1" applyBorder="1" applyAlignment="1" applyProtection="1">
      <alignment horizontal="center" vertical="center" wrapText="1"/>
      <protection/>
    </xf>
    <xf numFmtId="0" fontId="59" fillId="2" borderId="11" xfId="0" applyFont="1" applyFill="1" applyBorder="1" applyAlignment="1" applyProtection="1">
      <alignment horizontal="center" vertical="center" wrapText="1"/>
      <protection/>
    </xf>
    <xf numFmtId="0" fontId="59" fillId="2" borderId="0" xfId="0" applyFont="1" applyFill="1" applyBorder="1" applyAlignment="1" applyProtection="1">
      <alignment horizontal="center" vertical="center" wrapText="1"/>
      <protection/>
    </xf>
    <xf numFmtId="0" fontId="59" fillId="2" borderId="12" xfId="0" applyFont="1" applyFill="1" applyBorder="1" applyAlignment="1" applyProtection="1">
      <alignment horizontal="center" vertical="center" wrapText="1"/>
      <protection/>
    </xf>
    <xf numFmtId="0" fontId="59" fillId="2" borderId="17" xfId="0" applyFont="1" applyFill="1" applyBorder="1" applyAlignment="1" applyProtection="1">
      <alignment horizontal="center" vertical="center" wrapText="1"/>
      <protection/>
    </xf>
    <xf numFmtId="0" fontId="59" fillId="2" borderId="14" xfId="0" applyFont="1" applyFill="1" applyBorder="1" applyAlignment="1" applyProtection="1">
      <alignment horizontal="center" vertical="center" wrapText="1"/>
      <protection/>
    </xf>
    <xf numFmtId="0" fontId="59" fillId="2" borderId="18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60" fillId="34" borderId="13" xfId="0" applyFont="1" applyFill="1" applyBorder="1" applyAlignment="1" applyProtection="1">
      <alignment horizontal="left" vertical="center"/>
      <protection/>
    </xf>
    <xf numFmtId="0" fontId="59" fillId="34" borderId="16" xfId="0" applyFont="1" applyFill="1" applyBorder="1" applyAlignment="1" applyProtection="1">
      <alignment horizontal="center" vertical="center"/>
      <protection/>
    </xf>
    <xf numFmtId="0" fontId="60" fillId="0" borderId="15" xfId="0" applyFont="1" applyFill="1" applyBorder="1" applyAlignment="1" applyProtection="1">
      <alignment vertical="center"/>
      <protection locked="0"/>
    </xf>
    <xf numFmtId="0" fontId="59" fillId="0" borderId="10" xfId="0" applyFont="1" applyFill="1" applyBorder="1" applyAlignment="1" applyProtection="1">
      <alignment vertical="center"/>
      <protection locked="0"/>
    </xf>
    <xf numFmtId="0" fontId="59" fillId="0" borderId="11" xfId="0" applyFont="1" applyFill="1" applyBorder="1" applyAlignment="1" applyProtection="1">
      <alignment vertical="center"/>
      <protection locked="0"/>
    </xf>
    <xf numFmtId="0" fontId="59" fillId="0" borderId="13" xfId="0" applyFont="1" applyFill="1" applyBorder="1" applyAlignment="1" applyProtection="1">
      <alignment vertical="center"/>
      <protection locked="0"/>
    </xf>
    <xf numFmtId="0" fontId="59" fillId="0" borderId="0" xfId="0" applyFont="1" applyFill="1" applyBorder="1" applyAlignment="1" applyProtection="1">
      <alignment vertical="center"/>
      <protection locked="0"/>
    </xf>
    <xf numFmtId="0" fontId="59" fillId="0" borderId="12" xfId="0" applyFont="1" applyFill="1" applyBorder="1" applyAlignment="1" applyProtection="1">
      <alignment vertical="center"/>
      <protection locked="0"/>
    </xf>
    <xf numFmtId="0" fontId="59" fillId="0" borderId="17" xfId="0" applyFont="1" applyFill="1" applyBorder="1" applyAlignment="1" applyProtection="1">
      <alignment vertical="center"/>
      <protection locked="0"/>
    </xf>
    <xf numFmtId="0" fontId="59" fillId="0" borderId="14" xfId="0" applyFont="1" applyFill="1" applyBorder="1" applyAlignment="1" applyProtection="1">
      <alignment vertical="center"/>
      <protection locked="0"/>
    </xf>
    <xf numFmtId="0" fontId="59" fillId="0" borderId="18" xfId="0" applyFont="1" applyFill="1" applyBorder="1" applyAlignment="1" applyProtection="1">
      <alignment vertical="center"/>
      <protection locked="0"/>
    </xf>
    <xf numFmtId="0" fontId="59" fillId="5" borderId="10" xfId="0" applyFont="1" applyFill="1" applyBorder="1" applyAlignment="1" applyProtection="1">
      <alignment vertical="center"/>
      <protection locked="0"/>
    </xf>
    <xf numFmtId="0" fontId="59" fillId="5" borderId="15" xfId="0" applyFont="1" applyFill="1" applyBorder="1" applyAlignment="1" applyProtection="1">
      <alignment vertical="center"/>
      <protection locked="0"/>
    </xf>
    <xf numFmtId="0" fontId="59" fillId="5" borderId="11" xfId="0" applyFont="1" applyFill="1" applyBorder="1" applyAlignment="1" applyProtection="1">
      <alignment vertical="center"/>
      <protection locked="0"/>
    </xf>
    <xf numFmtId="0" fontId="59" fillId="5" borderId="0" xfId="0" applyFont="1" applyFill="1" applyBorder="1" applyAlignment="1" applyProtection="1">
      <alignment vertical="center"/>
      <protection locked="0"/>
    </xf>
    <xf numFmtId="0" fontId="59" fillId="5" borderId="13" xfId="0" applyFont="1" applyFill="1" applyBorder="1" applyAlignment="1" applyProtection="1">
      <alignment vertical="center"/>
      <protection locked="0"/>
    </xf>
    <xf numFmtId="0" fontId="59" fillId="5" borderId="12" xfId="0" applyFont="1" applyFill="1" applyBorder="1" applyAlignment="1" applyProtection="1">
      <alignment vertical="center"/>
      <protection locked="0"/>
    </xf>
    <xf numFmtId="0" fontId="59" fillId="5" borderId="14" xfId="0" applyFont="1" applyFill="1" applyBorder="1" applyAlignment="1" applyProtection="1">
      <alignment vertical="center"/>
      <protection locked="0"/>
    </xf>
    <xf numFmtId="0" fontId="59" fillId="5" borderId="17" xfId="0" applyFont="1" applyFill="1" applyBorder="1" applyAlignment="1" applyProtection="1">
      <alignment vertical="center"/>
      <protection locked="0"/>
    </xf>
    <xf numFmtId="0" fontId="59" fillId="5" borderId="18" xfId="0" applyFont="1" applyFill="1" applyBorder="1" applyAlignment="1" applyProtection="1">
      <alignment vertical="center"/>
      <protection locked="0"/>
    </xf>
    <xf numFmtId="0" fontId="64" fillId="0" borderId="0" xfId="0" applyFont="1" applyAlignment="1">
      <alignment vertical="center"/>
    </xf>
    <xf numFmtId="0" fontId="41" fillId="0" borderId="0" xfId="0" applyNumberFormat="1" applyFont="1" applyFill="1" applyBorder="1" applyAlignment="1" applyProtection="1">
      <alignment vertical="center"/>
      <protection/>
    </xf>
    <xf numFmtId="56" fontId="0" fillId="0" borderId="0" xfId="0" applyNumberFormat="1" applyAlignment="1">
      <alignment vertical="center"/>
    </xf>
    <xf numFmtId="0" fontId="59" fillId="2" borderId="15" xfId="0" applyFont="1" applyFill="1" applyBorder="1" applyAlignment="1" applyProtection="1">
      <alignment horizontal="center" vertical="center" wrapText="1"/>
      <protection/>
    </xf>
    <xf numFmtId="0" fontId="59" fillId="2" borderId="10" xfId="0" applyFont="1" applyFill="1" applyBorder="1" applyAlignment="1" applyProtection="1">
      <alignment horizontal="center" vertical="center"/>
      <protection/>
    </xf>
    <xf numFmtId="0" fontId="59" fillId="2" borderId="11" xfId="0" applyFont="1" applyFill="1" applyBorder="1" applyAlignment="1" applyProtection="1">
      <alignment horizontal="center" vertical="center"/>
      <protection/>
    </xf>
    <xf numFmtId="0" fontId="59" fillId="2" borderId="17" xfId="0" applyFont="1" applyFill="1" applyBorder="1" applyAlignment="1" applyProtection="1">
      <alignment horizontal="center" vertical="center"/>
      <protection/>
    </xf>
    <xf numFmtId="0" fontId="59" fillId="2" borderId="14" xfId="0" applyFont="1" applyFill="1" applyBorder="1" applyAlignment="1" applyProtection="1">
      <alignment horizontal="center" vertical="center"/>
      <protection/>
    </xf>
    <xf numFmtId="0" fontId="59" fillId="2" borderId="18" xfId="0" applyFont="1" applyFill="1" applyBorder="1" applyAlignment="1" applyProtection="1">
      <alignment horizontal="center" vertical="center"/>
      <protection/>
    </xf>
    <xf numFmtId="0" fontId="59" fillId="2" borderId="15" xfId="0" applyFont="1" applyFill="1" applyBorder="1" applyAlignment="1" applyProtection="1">
      <alignment horizontal="center" vertical="center"/>
      <protection/>
    </xf>
    <xf numFmtId="14" fontId="41" fillId="0" borderId="0" xfId="0" applyNumberFormat="1" applyFont="1" applyFill="1" applyAlignment="1" applyProtection="1">
      <alignment vertical="center"/>
      <protection/>
    </xf>
    <xf numFmtId="181" fontId="59" fillId="2" borderId="0" xfId="0" applyNumberFormat="1" applyFont="1" applyFill="1" applyAlignment="1" applyProtection="1">
      <alignment vertical="center"/>
      <protection/>
    </xf>
    <xf numFmtId="181" fontId="0" fillId="0" borderId="0" xfId="0" applyNumberFormat="1" applyFont="1" applyAlignment="1" applyProtection="1">
      <alignment vertical="center"/>
      <protection/>
    </xf>
    <xf numFmtId="181" fontId="0" fillId="0" borderId="12" xfId="0" applyNumberFormat="1" applyFont="1" applyBorder="1" applyAlignment="1" applyProtection="1">
      <alignment vertical="center"/>
      <protection/>
    </xf>
    <xf numFmtId="0" fontId="59" fillId="2" borderId="21" xfId="0" applyFont="1" applyFill="1" applyBorder="1" applyAlignment="1" applyProtection="1">
      <alignment horizontal="center" vertical="center"/>
      <protection/>
    </xf>
    <xf numFmtId="0" fontId="59" fillId="2" borderId="22" xfId="0" applyFont="1" applyFill="1" applyBorder="1" applyAlignment="1" applyProtection="1">
      <alignment horizontal="center" vertical="center"/>
      <protection/>
    </xf>
    <xf numFmtId="0" fontId="59" fillId="2" borderId="23" xfId="0" applyFont="1" applyFill="1" applyBorder="1" applyAlignment="1" applyProtection="1">
      <alignment horizontal="center" vertical="center"/>
      <protection/>
    </xf>
    <xf numFmtId="0" fontId="59" fillId="2" borderId="24" xfId="0" applyFont="1" applyFill="1" applyBorder="1" applyAlignment="1" applyProtection="1">
      <alignment horizontal="center" vertical="center"/>
      <protection/>
    </xf>
    <xf numFmtId="0" fontId="59" fillId="2" borderId="25" xfId="0" applyFont="1" applyFill="1" applyBorder="1" applyAlignment="1" applyProtection="1">
      <alignment horizontal="center" vertical="center"/>
      <protection/>
    </xf>
    <xf numFmtId="0" fontId="59" fillId="2" borderId="26" xfId="0" applyFont="1" applyFill="1" applyBorder="1" applyAlignment="1" applyProtection="1">
      <alignment horizontal="center" vertical="center"/>
      <protection/>
    </xf>
    <xf numFmtId="0" fontId="59" fillId="2" borderId="17" xfId="0" applyFont="1" applyFill="1" applyBorder="1" applyAlignment="1" applyProtection="1">
      <alignment horizontal="center" vertical="center"/>
      <protection/>
    </xf>
    <xf numFmtId="0" fontId="59" fillId="2" borderId="14" xfId="0" applyFont="1" applyFill="1" applyBorder="1" applyAlignment="1" applyProtection="1">
      <alignment horizontal="center" vertical="center"/>
      <protection/>
    </xf>
    <xf numFmtId="0" fontId="59" fillId="2" borderId="18" xfId="0" applyFont="1" applyFill="1" applyBorder="1" applyAlignment="1" applyProtection="1">
      <alignment horizontal="center" vertical="center"/>
      <protection/>
    </xf>
    <xf numFmtId="0" fontId="59" fillId="2" borderId="15" xfId="0" applyFont="1" applyFill="1" applyBorder="1" applyAlignment="1" applyProtection="1">
      <alignment horizontal="center" vertical="center" wrapText="1"/>
      <protection/>
    </xf>
    <xf numFmtId="0" fontId="59" fillId="2" borderId="13" xfId="0" applyFont="1" applyFill="1" applyBorder="1" applyAlignment="1" applyProtection="1">
      <alignment horizontal="center" vertical="center" wrapText="1"/>
      <protection/>
    </xf>
    <xf numFmtId="0" fontId="59" fillId="2" borderId="10" xfId="0" applyFont="1" applyFill="1" applyBorder="1" applyAlignment="1" applyProtection="1">
      <alignment horizontal="center" vertical="center" wrapText="1"/>
      <protection/>
    </xf>
    <xf numFmtId="0" fontId="59" fillId="2" borderId="11" xfId="0" applyFont="1" applyFill="1" applyBorder="1" applyAlignment="1" applyProtection="1">
      <alignment horizontal="center" vertical="center" wrapText="1"/>
      <protection/>
    </xf>
    <xf numFmtId="0" fontId="59" fillId="2" borderId="0" xfId="0" applyFont="1" applyFill="1" applyBorder="1" applyAlignment="1" applyProtection="1">
      <alignment horizontal="center" vertical="center" wrapText="1"/>
      <protection/>
    </xf>
    <xf numFmtId="0" fontId="59" fillId="2" borderId="12" xfId="0" applyFont="1" applyFill="1" applyBorder="1" applyAlignment="1" applyProtection="1">
      <alignment horizontal="center" vertical="center" wrapText="1"/>
      <protection/>
    </xf>
    <xf numFmtId="0" fontId="59" fillId="0" borderId="19" xfId="0" applyFont="1" applyFill="1" applyBorder="1" applyAlignment="1" applyProtection="1">
      <alignment horizontal="center" vertical="center"/>
      <protection locked="0"/>
    </xf>
    <xf numFmtId="0" fontId="59" fillId="0" borderId="16" xfId="0" applyFont="1" applyFill="1" applyBorder="1" applyAlignment="1" applyProtection="1">
      <alignment horizontal="center" vertical="center"/>
      <protection locked="0"/>
    </xf>
    <xf numFmtId="0" fontId="59" fillId="0" borderId="20" xfId="0" applyFont="1" applyFill="1" applyBorder="1" applyAlignment="1" applyProtection="1">
      <alignment horizontal="center" vertical="center"/>
      <protection locked="0"/>
    </xf>
    <xf numFmtId="49" fontId="59" fillId="0" borderId="19" xfId="0" applyNumberFormat="1" applyFont="1" applyFill="1" applyBorder="1" applyAlignment="1" applyProtection="1">
      <alignment horizontal="center" vertical="center"/>
      <protection locked="0"/>
    </xf>
    <xf numFmtId="49" fontId="59" fillId="0" borderId="16" xfId="0" applyNumberFormat="1" applyFont="1" applyFill="1" applyBorder="1" applyAlignment="1" applyProtection="1">
      <alignment horizontal="center" vertical="center"/>
      <protection locked="0"/>
    </xf>
    <xf numFmtId="49" fontId="59" fillId="0" borderId="20" xfId="0" applyNumberFormat="1" applyFont="1" applyFill="1" applyBorder="1" applyAlignment="1" applyProtection="1">
      <alignment horizontal="center" vertical="center"/>
      <protection locked="0"/>
    </xf>
    <xf numFmtId="49" fontId="59" fillId="36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0" fontId="59" fillId="2" borderId="17" xfId="0" applyFont="1" applyFill="1" applyBorder="1" applyAlignment="1" applyProtection="1">
      <alignment horizontal="center" vertical="center" wrapText="1"/>
      <protection/>
    </xf>
    <xf numFmtId="0" fontId="59" fillId="2" borderId="14" xfId="0" applyFont="1" applyFill="1" applyBorder="1" applyAlignment="1" applyProtection="1">
      <alignment horizontal="center" vertical="center" wrapText="1"/>
      <protection/>
    </xf>
    <xf numFmtId="0" fontId="59" fillId="2" borderId="18" xfId="0" applyFont="1" applyFill="1" applyBorder="1" applyAlignment="1" applyProtection="1">
      <alignment horizontal="center" vertical="center" wrapText="1"/>
      <protection/>
    </xf>
    <xf numFmtId="0" fontId="60" fillId="0" borderId="19" xfId="0" applyFont="1" applyFill="1" applyBorder="1" applyAlignment="1" applyProtection="1">
      <alignment horizontal="center" vertical="center"/>
      <protection locked="0"/>
    </xf>
    <xf numFmtId="0" fontId="60" fillId="0" borderId="20" xfId="0" applyFont="1" applyFill="1" applyBorder="1" applyAlignment="1" applyProtection="1">
      <alignment horizontal="center" vertical="center"/>
      <protection locked="0"/>
    </xf>
    <xf numFmtId="0" fontId="59" fillId="36" borderId="21" xfId="0" applyFont="1" applyFill="1" applyBorder="1" applyAlignment="1" applyProtection="1">
      <alignment horizontal="center" vertical="center"/>
      <protection locked="0"/>
    </xf>
    <xf numFmtId="0" fontId="59" fillId="36" borderId="22" xfId="0" applyFont="1" applyFill="1" applyBorder="1" applyAlignment="1" applyProtection="1">
      <alignment horizontal="center" vertical="center"/>
      <protection locked="0"/>
    </xf>
    <xf numFmtId="0" fontId="59" fillId="36" borderId="23" xfId="0" applyFont="1" applyFill="1" applyBorder="1" applyAlignment="1" applyProtection="1">
      <alignment horizontal="center" vertical="center"/>
      <protection locked="0"/>
    </xf>
    <xf numFmtId="0" fontId="59" fillId="0" borderId="19" xfId="0" applyFont="1" applyFill="1" applyBorder="1" applyAlignment="1" applyProtection="1">
      <alignment horizontal="left" vertical="center" wrapText="1"/>
      <protection locked="0"/>
    </xf>
    <xf numFmtId="0" fontId="59" fillId="0" borderId="16" xfId="0" applyFont="1" applyFill="1" applyBorder="1" applyAlignment="1" applyProtection="1">
      <alignment horizontal="left" vertical="center" wrapText="1"/>
      <protection locked="0"/>
    </xf>
    <xf numFmtId="0" fontId="59" fillId="0" borderId="20" xfId="0" applyFont="1" applyFill="1" applyBorder="1" applyAlignment="1" applyProtection="1">
      <alignment horizontal="left" vertical="center" wrapText="1"/>
      <protection locked="0"/>
    </xf>
    <xf numFmtId="0" fontId="59" fillId="2" borderId="15" xfId="0" applyFont="1" applyFill="1" applyBorder="1" applyAlignment="1" applyProtection="1">
      <alignment horizontal="left" vertical="center"/>
      <protection/>
    </xf>
    <xf numFmtId="0" fontId="59" fillId="2" borderId="10" xfId="0" applyFont="1" applyFill="1" applyBorder="1" applyAlignment="1" applyProtection="1">
      <alignment horizontal="left" vertical="center"/>
      <protection/>
    </xf>
    <xf numFmtId="0" fontId="59" fillId="2" borderId="11" xfId="0" applyFont="1" applyFill="1" applyBorder="1" applyAlignment="1" applyProtection="1">
      <alignment horizontal="left" vertical="center"/>
      <protection/>
    </xf>
    <xf numFmtId="0" fontId="65" fillId="2" borderId="15" xfId="0" applyFont="1" applyFill="1" applyBorder="1" applyAlignment="1" applyProtection="1">
      <alignment horizontal="center" vertical="center" wrapText="1"/>
      <protection/>
    </xf>
    <xf numFmtId="0" fontId="65" fillId="2" borderId="10" xfId="0" applyFont="1" applyFill="1" applyBorder="1" applyAlignment="1" applyProtection="1">
      <alignment horizontal="center" vertical="center"/>
      <protection/>
    </xf>
    <xf numFmtId="0" fontId="65" fillId="2" borderId="11" xfId="0" applyFont="1" applyFill="1" applyBorder="1" applyAlignment="1" applyProtection="1">
      <alignment horizontal="center" vertical="center"/>
      <protection/>
    </xf>
    <xf numFmtId="0" fontId="65" fillId="2" borderId="13" xfId="0" applyFont="1" applyFill="1" applyBorder="1" applyAlignment="1" applyProtection="1">
      <alignment horizontal="center" vertical="center"/>
      <protection/>
    </xf>
    <xf numFmtId="0" fontId="65" fillId="2" borderId="0" xfId="0" applyFont="1" applyFill="1" applyBorder="1" applyAlignment="1" applyProtection="1">
      <alignment horizontal="center" vertical="center"/>
      <protection/>
    </xf>
    <xf numFmtId="0" fontId="65" fillId="2" borderId="12" xfId="0" applyFont="1" applyFill="1" applyBorder="1" applyAlignment="1" applyProtection="1">
      <alignment horizontal="center" vertical="center"/>
      <protection/>
    </xf>
    <xf numFmtId="0" fontId="65" fillId="2" borderId="17" xfId="0" applyFont="1" applyFill="1" applyBorder="1" applyAlignment="1" applyProtection="1">
      <alignment horizontal="center" vertical="center"/>
      <protection/>
    </xf>
    <xf numFmtId="0" fontId="65" fillId="2" borderId="14" xfId="0" applyFont="1" applyFill="1" applyBorder="1" applyAlignment="1" applyProtection="1">
      <alignment horizontal="center" vertical="center"/>
      <protection/>
    </xf>
    <xf numFmtId="0" fontId="65" fillId="2" borderId="18" xfId="0" applyFont="1" applyFill="1" applyBorder="1" applyAlignment="1" applyProtection="1">
      <alignment horizontal="center" vertical="center"/>
      <protection/>
    </xf>
    <xf numFmtId="0" fontId="66" fillId="36" borderId="24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0" fillId="2" borderId="13" xfId="0" applyFont="1" applyFill="1" applyBorder="1" applyAlignment="1" applyProtection="1">
      <alignment horizontal="center" vertical="center"/>
      <protection/>
    </xf>
    <xf numFmtId="0" fontId="60" fillId="2" borderId="0" xfId="0" applyFont="1" applyFill="1" applyBorder="1" applyAlignment="1" applyProtection="1">
      <alignment horizontal="center" vertical="center"/>
      <protection/>
    </xf>
    <xf numFmtId="0" fontId="60" fillId="2" borderId="12" xfId="0" applyFont="1" applyFill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vertical="center"/>
      <protection locked="0"/>
    </xf>
    <xf numFmtId="49" fontId="0" fillId="0" borderId="20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60" fillId="0" borderId="19" xfId="0" applyFont="1" applyBorder="1" applyAlignment="1" applyProtection="1">
      <alignment horizontal="center" vertical="center"/>
      <protection locked="0"/>
    </xf>
    <xf numFmtId="0" fontId="60" fillId="0" borderId="20" xfId="0" applyFont="1" applyBorder="1" applyAlignment="1" applyProtection="1">
      <alignment horizontal="center" vertical="center"/>
      <protection locked="0"/>
    </xf>
    <xf numFmtId="188" fontId="59" fillId="2" borderId="14" xfId="0" applyNumberFormat="1" applyFont="1" applyFill="1" applyBorder="1" applyAlignment="1" applyProtection="1">
      <alignment horizontal="center" vertical="center"/>
      <protection/>
    </xf>
    <xf numFmtId="0" fontId="59" fillId="0" borderId="14" xfId="0" applyFont="1" applyBorder="1" applyAlignment="1" applyProtection="1">
      <alignment vertical="center"/>
      <protection/>
    </xf>
    <xf numFmtId="0" fontId="59" fillId="0" borderId="18" xfId="0" applyFont="1" applyBorder="1" applyAlignment="1" applyProtection="1">
      <alignment vertical="center"/>
      <protection/>
    </xf>
    <xf numFmtId="0" fontId="59" fillId="5" borderId="15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6" fillId="36" borderId="19" xfId="0" applyFont="1" applyFill="1" applyBorder="1" applyAlignment="1" applyProtection="1" quotePrefix="1">
      <alignment horizontal="center" vertical="center"/>
      <protection locked="0"/>
    </xf>
    <xf numFmtId="0" fontId="6" fillId="36" borderId="20" xfId="0" applyFont="1" applyFill="1" applyBorder="1" applyAlignment="1" applyProtection="1">
      <alignment horizontal="center" vertical="center"/>
      <protection locked="0"/>
    </xf>
    <xf numFmtId="0" fontId="6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59" fillId="36" borderId="19" xfId="0" applyFont="1" applyFill="1" applyBorder="1" applyAlignment="1" applyProtection="1">
      <alignment horizontal="center" vertical="center"/>
      <protection locked="0"/>
    </xf>
    <xf numFmtId="0" fontId="59" fillId="36" borderId="20" xfId="0" applyFont="1" applyFill="1" applyBorder="1" applyAlignment="1" applyProtection="1">
      <alignment horizontal="center" vertical="center"/>
      <protection locked="0"/>
    </xf>
    <xf numFmtId="0" fontId="59" fillId="2" borderId="1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1" fillId="2" borderId="13" xfId="0" applyFont="1" applyFill="1" applyBorder="1" applyAlignment="1" applyProtection="1">
      <alignment horizontal="left" vertical="center" wrapText="1"/>
      <protection/>
    </xf>
    <xf numFmtId="0" fontId="67" fillId="0" borderId="0" xfId="0" applyFont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67" fillId="0" borderId="17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 wrapText="1"/>
    </xf>
    <xf numFmtId="0" fontId="61" fillId="34" borderId="17" xfId="0" applyFont="1" applyFill="1" applyBorder="1" applyAlignment="1">
      <alignment horizontal="left" vertical="center" shrinkToFit="1"/>
    </xf>
    <xf numFmtId="0" fontId="61" fillId="34" borderId="14" xfId="0" applyFont="1" applyFill="1" applyBorder="1" applyAlignment="1">
      <alignment horizontal="left" vertical="center" shrinkToFit="1"/>
    </xf>
    <xf numFmtId="0" fontId="61" fillId="34" borderId="18" xfId="0" applyFont="1" applyFill="1" applyBorder="1" applyAlignment="1">
      <alignment horizontal="left" vertical="center" shrinkToFit="1"/>
    </xf>
    <xf numFmtId="0" fontId="68" fillId="2" borderId="13" xfId="0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60" fillId="2" borderId="15" xfId="0" applyFont="1" applyFill="1" applyBorder="1" applyAlignment="1" applyProtection="1">
      <alignment horizontal="center" vertical="center" wrapText="1"/>
      <protection/>
    </xf>
    <xf numFmtId="0" fontId="60" fillId="2" borderId="10" xfId="0" applyFont="1" applyFill="1" applyBorder="1" applyAlignment="1" applyProtection="1">
      <alignment horizontal="center" vertical="center" wrapText="1"/>
      <protection/>
    </xf>
    <xf numFmtId="0" fontId="60" fillId="2" borderId="11" xfId="0" applyFont="1" applyFill="1" applyBorder="1" applyAlignment="1" applyProtection="1">
      <alignment horizontal="center" vertical="center" wrapText="1"/>
      <protection/>
    </xf>
    <xf numFmtId="0" fontId="60" fillId="2" borderId="13" xfId="0" applyFont="1" applyFill="1" applyBorder="1" applyAlignment="1" applyProtection="1">
      <alignment horizontal="center" vertical="center" wrapText="1"/>
      <protection/>
    </xf>
    <xf numFmtId="0" fontId="60" fillId="2" borderId="0" xfId="0" applyFont="1" applyFill="1" applyBorder="1" applyAlignment="1" applyProtection="1">
      <alignment horizontal="center" vertical="center" wrapText="1"/>
      <protection/>
    </xf>
    <xf numFmtId="0" fontId="60" fillId="2" borderId="12" xfId="0" applyFont="1" applyFill="1" applyBorder="1" applyAlignment="1" applyProtection="1">
      <alignment horizontal="center" vertical="center" wrapText="1"/>
      <protection/>
    </xf>
    <xf numFmtId="0" fontId="60" fillId="2" borderId="17" xfId="0" applyFont="1" applyFill="1" applyBorder="1" applyAlignment="1" applyProtection="1">
      <alignment horizontal="center" vertical="center" wrapText="1"/>
      <protection/>
    </xf>
    <xf numFmtId="0" fontId="60" fillId="2" borderId="14" xfId="0" applyFont="1" applyFill="1" applyBorder="1" applyAlignment="1" applyProtection="1">
      <alignment horizontal="center" vertical="center" wrapText="1"/>
      <protection/>
    </xf>
    <xf numFmtId="0" fontId="60" fillId="2" borderId="18" xfId="0" applyFont="1" applyFill="1" applyBorder="1" applyAlignment="1" applyProtection="1">
      <alignment horizontal="center" vertical="center" wrapText="1"/>
      <protection/>
    </xf>
    <xf numFmtId="0" fontId="59" fillId="0" borderId="19" xfId="0" applyFont="1" applyFill="1" applyBorder="1" applyAlignment="1" applyProtection="1">
      <alignment horizontal="center" vertical="center" shrinkToFit="1"/>
      <protection locked="0"/>
    </xf>
    <xf numFmtId="0" fontId="59" fillId="0" borderId="16" xfId="0" applyFont="1" applyFill="1" applyBorder="1" applyAlignment="1" applyProtection="1">
      <alignment horizontal="center" vertical="center" shrinkToFit="1"/>
      <protection locked="0"/>
    </xf>
    <xf numFmtId="0" fontId="59" fillId="0" borderId="20" xfId="0" applyFont="1" applyFill="1" applyBorder="1" applyAlignment="1" applyProtection="1">
      <alignment horizontal="center" vertical="center" shrinkToFit="1"/>
      <protection locked="0"/>
    </xf>
    <xf numFmtId="0" fontId="60" fillId="37" borderId="0" xfId="0" applyFont="1" applyFill="1" applyBorder="1" applyAlignment="1" applyProtection="1">
      <alignment horizontal="center" vertical="center"/>
      <protection/>
    </xf>
    <xf numFmtId="0" fontId="59" fillId="0" borderId="19" xfId="0" applyFont="1" applyFill="1" applyBorder="1" applyAlignment="1" applyProtection="1" quotePrefix="1">
      <alignment horizontal="center" vertical="center"/>
      <protection locked="0"/>
    </xf>
    <xf numFmtId="0" fontId="60" fillId="2" borderId="13" xfId="0" applyFont="1" applyFill="1" applyBorder="1" applyAlignment="1" applyProtection="1">
      <alignment horizontal="left" vertical="center" shrinkToFit="1"/>
      <protection/>
    </xf>
    <xf numFmtId="0" fontId="60" fillId="2" borderId="0" xfId="0" applyFont="1" applyFill="1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59" fillId="2" borderId="19" xfId="0" applyFont="1" applyFill="1" applyBorder="1" applyAlignment="1" applyProtection="1">
      <alignment horizontal="center" vertical="center"/>
      <protection/>
    </xf>
    <xf numFmtId="0" fontId="59" fillId="2" borderId="16" xfId="0" applyFont="1" applyFill="1" applyBorder="1" applyAlignment="1" applyProtection="1">
      <alignment horizontal="center" vertical="center"/>
      <protection/>
    </xf>
    <xf numFmtId="0" fontId="59" fillId="2" borderId="20" xfId="0" applyFont="1" applyFill="1" applyBorder="1" applyAlignment="1" applyProtection="1">
      <alignment horizontal="center" vertical="center"/>
      <protection/>
    </xf>
    <xf numFmtId="0" fontId="59" fillId="0" borderId="15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1" xfId="0" applyFont="1" applyFill="1" applyBorder="1" applyAlignment="1" applyProtection="1">
      <alignment horizontal="center" vertical="center" wrapText="1"/>
      <protection locked="0"/>
    </xf>
    <xf numFmtId="0" fontId="59" fillId="0" borderId="19" xfId="0" applyFont="1" applyFill="1" applyBorder="1" applyAlignment="1" applyProtection="1">
      <alignment horizontal="center" vertical="center" wrapText="1"/>
      <protection locked="0"/>
    </xf>
    <xf numFmtId="0" fontId="59" fillId="0" borderId="16" xfId="0" applyFont="1" applyFill="1" applyBorder="1" applyAlignment="1" applyProtection="1">
      <alignment horizontal="center" vertical="center" wrapText="1"/>
      <protection locked="0"/>
    </xf>
    <xf numFmtId="0" fontId="59" fillId="0" borderId="20" xfId="0" applyFont="1" applyFill="1" applyBorder="1" applyAlignment="1" applyProtection="1">
      <alignment horizontal="center" vertical="center" wrapText="1"/>
      <protection locked="0"/>
    </xf>
    <xf numFmtId="0" fontId="59" fillId="0" borderId="15" xfId="0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 applyProtection="1">
      <alignment horizontal="left" vertical="center" wrapText="1"/>
      <protection locked="0"/>
    </xf>
    <xf numFmtId="0" fontId="59" fillId="0" borderId="11" xfId="0" applyFont="1" applyFill="1" applyBorder="1" applyAlignment="1" applyProtection="1">
      <alignment horizontal="left" vertical="center" wrapText="1"/>
      <protection locked="0"/>
    </xf>
    <xf numFmtId="0" fontId="59" fillId="0" borderId="13" xfId="0" applyFont="1" applyFill="1" applyBorder="1" applyAlignment="1" applyProtection="1">
      <alignment horizontal="left" vertical="center" wrapText="1"/>
      <protection locked="0"/>
    </xf>
    <xf numFmtId="0" fontId="59" fillId="0" borderId="0" xfId="0" applyFont="1" applyFill="1" applyBorder="1" applyAlignment="1" applyProtection="1">
      <alignment horizontal="left" vertical="center" wrapText="1"/>
      <protection locked="0"/>
    </xf>
    <xf numFmtId="0" fontId="59" fillId="0" borderId="12" xfId="0" applyFont="1" applyFill="1" applyBorder="1" applyAlignment="1" applyProtection="1">
      <alignment horizontal="left" vertical="center" wrapText="1"/>
      <protection locked="0"/>
    </xf>
    <xf numFmtId="0" fontId="59" fillId="0" borderId="17" xfId="0" applyFont="1" applyFill="1" applyBorder="1" applyAlignment="1" applyProtection="1">
      <alignment horizontal="left" vertical="center" wrapText="1"/>
      <protection locked="0"/>
    </xf>
    <xf numFmtId="0" fontId="59" fillId="0" borderId="14" xfId="0" applyFont="1" applyFill="1" applyBorder="1" applyAlignment="1" applyProtection="1">
      <alignment horizontal="left" vertical="center" wrapText="1"/>
      <protection locked="0"/>
    </xf>
    <xf numFmtId="0" fontId="59" fillId="0" borderId="18" xfId="0" applyFont="1" applyFill="1" applyBorder="1" applyAlignment="1" applyProtection="1">
      <alignment horizontal="left" vertical="center" wrapText="1"/>
      <protection locked="0"/>
    </xf>
    <xf numFmtId="0" fontId="59" fillId="2" borderId="10" xfId="0" applyFont="1" applyFill="1" applyBorder="1" applyAlignment="1" applyProtection="1">
      <alignment horizontal="center" vertical="center"/>
      <protection/>
    </xf>
    <xf numFmtId="0" fontId="59" fillId="2" borderId="11" xfId="0" applyFont="1" applyFill="1" applyBorder="1" applyAlignment="1" applyProtection="1">
      <alignment horizontal="center" vertical="center"/>
      <protection/>
    </xf>
    <xf numFmtId="0" fontId="59" fillId="2" borderId="0" xfId="0" applyFont="1" applyFill="1" applyBorder="1" applyAlignment="1" applyProtection="1">
      <alignment horizontal="center" vertical="center"/>
      <protection/>
    </xf>
    <xf numFmtId="0" fontId="59" fillId="2" borderId="12" xfId="0" applyFont="1" applyFill="1" applyBorder="1" applyAlignment="1" applyProtection="1">
      <alignment horizontal="center" vertical="center"/>
      <protection/>
    </xf>
    <xf numFmtId="192" fontId="69" fillId="34" borderId="0" xfId="0" applyNumberFormat="1" applyFont="1" applyFill="1" applyAlignment="1" applyProtection="1" quotePrefix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70" fillId="2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91" fontId="6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/>
    </xf>
    <xf numFmtId="0" fontId="59" fillId="2" borderId="19" xfId="0" applyFont="1" applyFill="1" applyBorder="1" applyAlignment="1" applyProtection="1">
      <alignment horizontal="center" vertical="center" wrapText="1"/>
      <protection/>
    </xf>
    <xf numFmtId="0" fontId="59" fillId="2" borderId="15" xfId="0" applyFont="1" applyFill="1" applyBorder="1" applyAlignment="1" applyProtection="1">
      <alignment horizontal="center" vertical="center"/>
      <protection/>
    </xf>
    <xf numFmtId="0" fontId="60" fillId="2" borderId="13" xfId="0" applyFont="1" applyFill="1" applyBorder="1" applyAlignment="1" applyProtection="1">
      <alignment horizontal="center" vertical="distributed" wrapText="1"/>
      <protection/>
    </xf>
    <xf numFmtId="0" fontId="71" fillId="0" borderId="0" xfId="0" applyFont="1" applyAlignment="1" applyProtection="1">
      <alignment horizontal="center" vertical="distributed" wrapText="1"/>
      <protection/>
    </xf>
    <xf numFmtId="0" fontId="71" fillId="0" borderId="12" xfId="0" applyFont="1" applyBorder="1" applyAlignment="1" applyProtection="1">
      <alignment horizontal="center" vertical="distributed" wrapText="1"/>
      <protection/>
    </xf>
    <xf numFmtId="0" fontId="59" fillId="34" borderId="13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60" fillId="2" borderId="10" xfId="0" applyFont="1" applyFill="1" applyBorder="1" applyAlignment="1" applyProtection="1">
      <alignment horizontal="center" vertical="center"/>
      <protection/>
    </xf>
    <xf numFmtId="0" fontId="60" fillId="2" borderId="11" xfId="0" applyFont="1" applyFill="1" applyBorder="1" applyAlignment="1" applyProtection="1">
      <alignment horizontal="center" vertical="center"/>
      <protection/>
    </xf>
    <xf numFmtId="0" fontId="60" fillId="2" borderId="17" xfId="0" applyFont="1" applyFill="1" applyBorder="1" applyAlignment="1" applyProtection="1">
      <alignment horizontal="center" vertical="center"/>
      <protection/>
    </xf>
    <xf numFmtId="0" fontId="60" fillId="2" borderId="14" xfId="0" applyFont="1" applyFill="1" applyBorder="1" applyAlignment="1" applyProtection="1">
      <alignment horizontal="center" vertical="center"/>
      <protection/>
    </xf>
    <xf numFmtId="0" fontId="60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調0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8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13.emf" /><Relationship Id="rId6" Type="http://schemas.openxmlformats.org/officeDocument/2006/relationships/image" Target="../media/image17.emf" /><Relationship Id="rId7" Type="http://schemas.openxmlformats.org/officeDocument/2006/relationships/image" Target="../media/image4.emf" /><Relationship Id="rId8" Type="http://schemas.openxmlformats.org/officeDocument/2006/relationships/image" Target="../media/image22.emf" /><Relationship Id="rId9" Type="http://schemas.openxmlformats.org/officeDocument/2006/relationships/image" Target="../media/image19.emf" /><Relationship Id="rId10" Type="http://schemas.openxmlformats.org/officeDocument/2006/relationships/image" Target="../media/image23.emf" /><Relationship Id="rId11" Type="http://schemas.openxmlformats.org/officeDocument/2006/relationships/image" Target="../media/image6.emf" /><Relationship Id="rId12" Type="http://schemas.openxmlformats.org/officeDocument/2006/relationships/image" Target="../media/image7.emf" /><Relationship Id="rId13" Type="http://schemas.openxmlformats.org/officeDocument/2006/relationships/image" Target="../media/image3.emf" /><Relationship Id="rId14" Type="http://schemas.openxmlformats.org/officeDocument/2006/relationships/image" Target="../media/image14.png" /><Relationship Id="rId1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5.emf" /><Relationship Id="rId3" Type="http://schemas.openxmlformats.org/officeDocument/2006/relationships/image" Target="../media/image20.emf" /><Relationship Id="rId4" Type="http://schemas.openxmlformats.org/officeDocument/2006/relationships/image" Target="../media/image9.emf" /><Relationship Id="rId5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</xdr:colOff>
      <xdr:row>5</xdr:row>
      <xdr:rowOff>95250</xdr:rowOff>
    </xdr:from>
    <xdr:to>
      <xdr:col>20</xdr:col>
      <xdr:colOff>152400</xdr:colOff>
      <xdr:row>6</xdr:row>
      <xdr:rowOff>38100</xdr:rowOff>
    </xdr:to>
    <xdr:pic>
      <xdr:nvPicPr>
        <xdr:cNvPr id="1" name="OptionButtonM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00965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6</xdr:row>
      <xdr:rowOff>0</xdr:rowOff>
    </xdr:from>
    <xdr:to>
      <xdr:col>20</xdr:col>
      <xdr:colOff>152400</xdr:colOff>
      <xdr:row>7</xdr:row>
      <xdr:rowOff>38100</xdr:rowOff>
    </xdr:to>
    <xdr:pic>
      <xdr:nvPicPr>
        <xdr:cNvPr id="2" name="OptionButtonLad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1190625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5</xdr:row>
      <xdr:rowOff>85725</xdr:rowOff>
    </xdr:from>
    <xdr:to>
      <xdr:col>23</xdr:col>
      <xdr:colOff>152400</xdr:colOff>
      <xdr:row>6</xdr:row>
      <xdr:rowOff>38100</xdr:rowOff>
    </xdr:to>
    <xdr:pic>
      <xdr:nvPicPr>
        <xdr:cNvPr id="3" name="OptionButtonBirth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1000125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</xdr:row>
      <xdr:rowOff>85725</xdr:rowOff>
    </xdr:from>
    <xdr:to>
      <xdr:col>26</xdr:col>
      <xdr:colOff>142875</xdr:colOff>
      <xdr:row>6</xdr:row>
      <xdr:rowOff>38100</xdr:rowOff>
    </xdr:to>
    <xdr:pic>
      <xdr:nvPicPr>
        <xdr:cNvPr id="4" name="OptionButtonBirth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1000125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38</xdr:row>
      <xdr:rowOff>0</xdr:rowOff>
    </xdr:from>
    <xdr:to>
      <xdr:col>11</xdr:col>
      <xdr:colOff>95250</xdr:colOff>
      <xdr:row>40</xdr:row>
      <xdr:rowOff>0</xdr:rowOff>
    </xdr:to>
    <xdr:pic>
      <xdr:nvPicPr>
        <xdr:cNvPr id="5" name="OptionButtonKiboukuY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95450" y="5438775"/>
          <a:ext cx="581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37</xdr:row>
      <xdr:rowOff>161925</xdr:rowOff>
    </xdr:from>
    <xdr:to>
      <xdr:col>15</xdr:col>
      <xdr:colOff>38100</xdr:colOff>
      <xdr:row>39</xdr:row>
      <xdr:rowOff>180975</xdr:rowOff>
    </xdr:to>
    <xdr:pic>
      <xdr:nvPicPr>
        <xdr:cNvPr id="6" name="OptionButtonKibouku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0" y="5429250"/>
          <a:ext cx="581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45</xdr:row>
      <xdr:rowOff>47625</xdr:rowOff>
    </xdr:from>
    <xdr:to>
      <xdr:col>11</xdr:col>
      <xdr:colOff>38100</xdr:colOff>
      <xdr:row>48</xdr:row>
      <xdr:rowOff>0</xdr:rowOff>
    </xdr:to>
    <xdr:pic>
      <xdr:nvPicPr>
        <xdr:cNvPr id="7" name="OptionButtonInternAri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04975" y="63055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48</xdr:row>
      <xdr:rowOff>104775</xdr:rowOff>
    </xdr:from>
    <xdr:to>
      <xdr:col>11</xdr:col>
      <xdr:colOff>38100</xdr:colOff>
      <xdr:row>50</xdr:row>
      <xdr:rowOff>0</xdr:rowOff>
    </xdr:to>
    <xdr:pic>
      <xdr:nvPicPr>
        <xdr:cNvPr id="8" name="OptionButtonInternNashi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04975" y="666750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142875</xdr:colOff>
      <xdr:row>68</xdr:row>
      <xdr:rowOff>0</xdr:rowOff>
    </xdr:from>
    <xdr:to>
      <xdr:col>27</xdr:col>
      <xdr:colOff>66675</xdr:colOff>
      <xdr:row>70</xdr:row>
      <xdr:rowOff>28575</xdr:rowOff>
    </xdr:to>
    <xdr:pic>
      <xdr:nvPicPr>
        <xdr:cNvPr id="9" name="OptionButtonHokenAr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19500" y="890587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142875</xdr:colOff>
      <xdr:row>68</xdr:row>
      <xdr:rowOff>0</xdr:rowOff>
    </xdr:from>
    <xdr:to>
      <xdr:col>35</xdr:col>
      <xdr:colOff>142875</xdr:colOff>
      <xdr:row>70</xdr:row>
      <xdr:rowOff>28575</xdr:rowOff>
    </xdr:to>
    <xdr:pic>
      <xdr:nvPicPr>
        <xdr:cNvPr id="10" name="OptionButtonHokenNashi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05400" y="8905875"/>
          <a:ext cx="1133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39</xdr:row>
      <xdr:rowOff>0</xdr:rowOff>
    </xdr:from>
    <xdr:to>
      <xdr:col>19</xdr:col>
      <xdr:colOff>28575</xdr:colOff>
      <xdr:row>40</xdr:row>
      <xdr:rowOff>9525</xdr:rowOff>
    </xdr:to>
    <xdr:pic>
      <xdr:nvPicPr>
        <xdr:cNvPr id="11" name="ComboBoxKuList0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19425" y="5476875"/>
          <a:ext cx="485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39</xdr:row>
      <xdr:rowOff>0</xdr:rowOff>
    </xdr:from>
    <xdr:to>
      <xdr:col>26</xdr:col>
      <xdr:colOff>180975</xdr:colOff>
      <xdr:row>40</xdr:row>
      <xdr:rowOff>9525</xdr:rowOff>
    </xdr:to>
    <xdr:pic>
      <xdr:nvPicPr>
        <xdr:cNvPr id="12" name="ComboBoxKuList0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14825" y="5476875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39</xdr:row>
      <xdr:rowOff>0</xdr:rowOff>
    </xdr:from>
    <xdr:to>
      <xdr:col>31</xdr:col>
      <xdr:colOff>28575</xdr:colOff>
      <xdr:row>40</xdr:row>
      <xdr:rowOff>9525</xdr:rowOff>
    </xdr:to>
    <xdr:pic>
      <xdr:nvPicPr>
        <xdr:cNvPr id="13" name="ComboBoxKuList0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5476875"/>
          <a:ext cx="485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19050</xdr:colOff>
      <xdr:row>39</xdr:row>
      <xdr:rowOff>0</xdr:rowOff>
    </xdr:from>
    <xdr:to>
      <xdr:col>35</xdr:col>
      <xdr:colOff>19050</xdr:colOff>
      <xdr:row>40</xdr:row>
      <xdr:rowOff>9525</xdr:rowOff>
    </xdr:to>
    <xdr:pic>
      <xdr:nvPicPr>
        <xdr:cNvPr id="14" name="ComboBoxKuList0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29275" y="5476875"/>
          <a:ext cx="485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39</xdr:row>
      <xdr:rowOff>0</xdr:rowOff>
    </xdr:from>
    <xdr:to>
      <xdr:col>23</xdr:col>
      <xdr:colOff>28575</xdr:colOff>
      <xdr:row>40</xdr:row>
      <xdr:rowOff>9525</xdr:rowOff>
    </xdr:to>
    <xdr:pic>
      <xdr:nvPicPr>
        <xdr:cNvPr id="15" name="ComboBoxKuList0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67125" y="5476875"/>
          <a:ext cx="485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84</xdr:row>
      <xdr:rowOff>66675</xdr:rowOff>
    </xdr:from>
    <xdr:to>
      <xdr:col>23</xdr:col>
      <xdr:colOff>9525</xdr:colOff>
      <xdr:row>85</xdr:row>
      <xdr:rowOff>266700</xdr:rowOff>
    </xdr:to>
    <xdr:sp>
      <xdr:nvSpPr>
        <xdr:cNvPr id="16" name="テキスト ボックス 4"/>
        <xdr:cNvSpPr txBox="1">
          <a:spLocks noChangeArrowheads="1"/>
        </xdr:cNvSpPr>
      </xdr:nvSpPr>
      <xdr:spPr>
        <a:xfrm>
          <a:off x="495300" y="11315700"/>
          <a:ext cx="3638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データを入力後、</a:t>
          </a:r>
          <a:r>
            <a:rPr lang="en-US" cap="none" sz="14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14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確認</a:t>
          </a:r>
          <a:r>
            <a:rPr lang="en-US" cap="none" sz="14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】</a:t>
          </a:r>
          <a:r>
            <a:rPr lang="en-US" cap="none" sz="14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ボタンを押してください。</a:t>
          </a:r>
        </a:p>
      </xdr:txBody>
    </xdr:sp>
    <xdr:clientData/>
  </xdr:twoCellAnchor>
  <xdr:twoCellAnchor editAs="oneCell">
    <xdr:from>
      <xdr:col>23</xdr:col>
      <xdr:colOff>104775</xdr:colOff>
      <xdr:row>84</xdr:row>
      <xdr:rowOff>38100</xdr:rowOff>
    </xdr:from>
    <xdr:to>
      <xdr:col>28</xdr:col>
      <xdr:colOff>123825</xdr:colOff>
      <xdr:row>85</xdr:row>
      <xdr:rowOff>285750</xdr:rowOff>
    </xdr:to>
    <xdr:pic>
      <xdr:nvPicPr>
        <xdr:cNvPr id="17" name="CommandButtonKakunin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29100" y="11287125"/>
          <a:ext cx="857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19</xdr:row>
      <xdr:rowOff>57150</xdr:rowOff>
    </xdr:from>
    <xdr:to>
      <xdr:col>27</xdr:col>
      <xdr:colOff>104775</xdr:colOff>
      <xdr:row>21</xdr:row>
      <xdr:rowOff>57150</xdr:rowOff>
    </xdr:to>
    <xdr:pic>
      <xdr:nvPicPr>
        <xdr:cNvPr id="18" name="CheckBox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95775" y="302895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29</xdr:row>
      <xdr:rowOff>104775</xdr:rowOff>
    </xdr:from>
    <xdr:to>
      <xdr:col>35</xdr:col>
      <xdr:colOff>133350</xdr:colOff>
      <xdr:row>35</xdr:row>
      <xdr:rowOff>95250</xdr:rowOff>
    </xdr:to>
    <xdr:pic>
      <xdr:nvPicPr>
        <xdr:cNvPr id="19" name="図 2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00625" y="4114800"/>
          <a:ext cx="1228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43</xdr:row>
      <xdr:rowOff>28575</xdr:rowOff>
    </xdr:from>
    <xdr:to>
      <xdr:col>13</xdr:col>
      <xdr:colOff>66675</xdr:colOff>
      <xdr:row>44</xdr:row>
      <xdr:rowOff>57150</xdr:rowOff>
    </xdr:to>
    <xdr:pic>
      <xdr:nvPicPr>
        <xdr:cNvPr id="20" name="ComboBoxKoushu0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19250" y="5943600"/>
          <a:ext cx="952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43</xdr:row>
      <xdr:rowOff>28575</xdr:rowOff>
    </xdr:from>
    <xdr:to>
      <xdr:col>21</xdr:col>
      <xdr:colOff>9525</xdr:colOff>
      <xdr:row>44</xdr:row>
      <xdr:rowOff>57150</xdr:rowOff>
    </xdr:to>
    <xdr:pic>
      <xdr:nvPicPr>
        <xdr:cNvPr id="21" name="ComboBoxKoushu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47975" y="5943600"/>
          <a:ext cx="962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123825</xdr:colOff>
      <xdr:row>43</xdr:row>
      <xdr:rowOff>28575</xdr:rowOff>
    </xdr:from>
    <xdr:to>
      <xdr:col>28</xdr:col>
      <xdr:colOff>85725</xdr:colOff>
      <xdr:row>44</xdr:row>
      <xdr:rowOff>57150</xdr:rowOff>
    </xdr:to>
    <xdr:pic>
      <xdr:nvPicPr>
        <xdr:cNvPr id="22" name="ComboBoxKoushu0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86225" y="5943600"/>
          <a:ext cx="962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43</xdr:row>
      <xdr:rowOff>28575</xdr:rowOff>
    </xdr:from>
    <xdr:to>
      <xdr:col>35</xdr:col>
      <xdr:colOff>95250</xdr:colOff>
      <xdr:row>44</xdr:row>
      <xdr:rowOff>57150</xdr:rowOff>
    </xdr:to>
    <xdr:pic>
      <xdr:nvPicPr>
        <xdr:cNvPr id="23" name="ComboBoxKoushu0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29225" y="5943600"/>
          <a:ext cx="962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</xdr:row>
      <xdr:rowOff>19050</xdr:rowOff>
    </xdr:from>
    <xdr:to>
      <xdr:col>10</xdr:col>
      <xdr:colOff>57150</xdr:colOff>
      <xdr:row>10</xdr:row>
      <xdr:rowOff>0</xdr:rowOff>
    </xdr:to>
    <xdr:grpSp>
      <xdr:nvGrpSpPr>
        <xdr:cNvPr id="1" name="グループ化 6"/>
        <xdr:cNvGrpSpPr>
          <a:grpSpLocks/>
        </xdr:cNvGrpSpPr>
      </xdr:nvGrpSpPr>
      <xdr:grpSpPr>
        <a:xfrm>
          <a:off x="3438525" y="19050"/>
          <a:ext cx="4695825" cy="1504950"/>
          <a:chOff x="4381500" y="95250"/>
          <a:chExt cx="5278550" cy="1086549"/>
        </a:xfrm>
        <a:solidFill>
          <a:srgbClr val="FFFFFF"/>
        </a:solidFill>
      </xdr:grpSpPr>
      <xdr:grpSp>
        <xdr:nvGrpSpPr>
          <xdr:cNvPr id="2" name="グループ化 3"/>
          <xdr:cNvGrpSpPr>
            <a:grpSpLocks/>
          </xdr:cNvGrpSpPr>
        </xdr:nvGrpSpPr>
        <xdr:grpSpPr>
          <a:xfrm>
            <a:off x="4381500" y="95250"/>
            <a:ext cx="5278550" cy="1086549"/>
            <a:chOff x="4171950" y="95250"/>
            <a:chExt cx="5278550" cy="1086549"/>
          </a:xfrm>
          <a:solidFill>
            <a:srgbClr val="FFFFFF"/>
          </a:solidFill>
        </xdr:grpSpPr>
        <xdr:sp>
          <xdr:nvSpPr>
            <xdr:cNvPr id="3" name="角丸四角形 4"/>
            <xdr:cNvSpPr>
              <a:spLocks/>
            </xdr:cNvSpPr>
          </xdr:nvSpPr>
          <xdr:spPr>
            <a:xfrm>
              <a:off x="4171950" y="95250"/>
              <a:ext cx="5278550" cy="1086549"/>
            </a:xfrm>
            <a:prstGeom prst="roundRect">
              <a:avLst/>
            </a:prstGeom>
            <a:gradFill rotWithShape="1">
              <a:gsLst>
                <a:gs pos="0">
                  <a:srgbClr val="F7BDA4"/>
                </a:gs>
                <a:gs pos="50000">
                  <a:srgbClr val="F5B195"/>
                </a:gs>
                <a:gs pos="100000">
                  <a:srgbClr val="F8A581"/>
                </a:gs>
              </a:gsLst>
              <a:lin ang="5400000" scaled="1"/>
            </a:gradFill>
            <a:ln w="6350" cmpd="sng">
              <a:solidFill>
                <a:srgbClr val="ED7D31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入力内容を確認し、修正がある場合は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[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修正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]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ボタン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で、入力シートへもどり、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OK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の場合は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[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印刷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]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ボタンで入力内容を印刷してください。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その後、</a:t>
              </a:r>
              <a:r>
                <a:rPr lang="en-US" cap="none" sz="1200" b="0" i="0" u="sng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[</a:t>
              </a:r>
              <a:r>
                <a:rPr lang="en-US" cap="none" sz="1200" b="0" i="0" u="sng" baseline="0">
                  <a:solidFill>
                    <a:srgbClr val="000000"/>
                  </a:solidFill>
                </a:rPr>
                <a:t>保存</a:t>
              </a:r>
              <a:r>
                <a:rPr lang="en-US" cap="none" sz="1200" b="0" i="0" u="sng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]</a:t>
              </a:r>
              <a:r>
                <a:rPr lang="en-US" cap="none" sz="1200" b="0" i="0" u="sng" baseline="0">
                  <a:solidFill>
                    <a:srgbClr val="000000"/>
                  </a:solidFill>
                </a:rPr>
                <a:t>ボタンで必ず保存をしてください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。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デスクトップ上に</a:t>
              </a:r>
              <a:r>
                <a:rPr lang="en-US" cap="none" sz="1200" b="1" i="0" u="none" baseline="0">
                  <a:solidFill>
                    <a:srgbClr val="000000"/>
                  </a:solidFill>
                </a:rPr>
                <a:t>「氏名</a:t>
              </a:r>
              <a:r>
                <a:rPr lang="en-US" cap="none" sz="1200" b="1" i="0" u="none" baseline="0">
                  <a:solidFill>
                    <a:srgbClr val="000000"/>
                  </a:solidFill>
                </a:rPr>
                <a:t>【</a:t>
              </a:r>
              <a:r>
                <a:rPr lang="en-US" cap="none" sz="1200" b="1" i="0" u="none" baseline="0">
                  <a:solidFill>
                    <a:srgbClr val="000000"/>
                  </a:solidFill>
                </a:rPr>
                <a:t>大学名</a:t>
              </a:r>
              <a:r>
                <a:rPr lang="en-US" cap="none" sz="1200" b="1" i="0" u="none" baseline="0">
                  <a:solidFill>
                    <a:srgbClr val="000000"/>
                  </a:solidFill>
                </a:rPr>
                <a:t>】</a:t>
              </a:r>
              <a:r>
                <a:rPr lang="en-US" cap="none" sz="1200" b="1" i="0" u="none" baseline="0">
                  <a:solidFill>
                    <a:srgbClr val="000000"/>
                  </a:solidFill>
                </a:rPr>
                <a:t>」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のファイル名で保存されます。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保存されたファイルをメールに添付して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　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　　　　　　　　　　　　　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　　　　　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まで送信してください。</a:t>
              </a:r>
            </a:p>
          </xdr:txBody>
        </xdr:sp>
        <xdr:pic>
          <xdr:nvPicPr>
            <xdr:cNvPr id="4" name="Picture 11" descr="注意マーク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755051" y="363356"/>
              <a:ext cx="419645" cy="33329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5" name="テキスト ボックス 3"/>
          <xdr:cNvSpPr txBox="1">
            <a:spLocks noChangeArrowheads="1"/>
          </xdr:cNvSpPr>
        </xdr:nvSpPr>
        <xdr:spPr>
          <a:xfrm>
            <a:off x="7068282" y="745550"/>
            <a:ext cx="1984735" cy="3137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sng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intern@nagoya-c.ed.jp</a:t>
            </a:r>
          </a:p>
        </xdr:txBody>
      </xdr:sp>
    </xdr:grpSp>
    <xdr:clientData/>
  </xdr:twoCellAnchor>
  <xdr:twoCellAnchor>
    <xdr:from>
      <xdr:col>4</xdr:col>
      <xdr:colOff>133350</xdr:colOff>
      <xdr:row>18</xdr:row>
      <xdr:rowOff>66675</xdr:rowOff>
    </xdr:from>
    <xdr:to>
      <xdr:col>4</xdr:col>
      <xdr:colOff>381000</xdr:colOff>
      <xdr:row>19</xdr:row>
      <xdr:rowOff>171450</xdr:rowOff>
    </xdr:to>
    <xdr:sp>
      <xdr:nvSpPr>
        <xdr:cNvPr id="6" name="右矢印 7"/>
        <xdr:cNvSpPr>
          <a:spLocks/>
        </xdr:cNvSpPr>
      </xdr:nvSpPr>
      <xdr:spPr>
        <a:xfrm>
          <a:off x="4467225" y="2981325"/>
          <a:ext cx="247650" cy="295275"/>
        </a:xfrm>
        <a:prstGeom prst="rightArrow">
          <a:avLst>
            <a:gd name="adj" fmla="val 2694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161925</xdr:colOff>
      <xdr:row>18</xdr:row>
      <xdr:rowOff>66675</xdr:rowOff>
    </xdr:from>
    <xdr:to>
      <xdr:col>6</xdr:col>
      <xdr:colOff>419100</xdr:colOff>
      <xdr:row>19</xdr:row>
      <xdr:rowOff>171450</xdr:rowOff>
    </xdr:to>
    <xdr:sp>
      <xdr:nvSpPr>
        <xdr:cNvPr id="7" name="右矢印 8"/>
        <xdr:cNvSpPr>
          <a:spLocks/>
        </xdr:cNvSpPr>
      </xdr:nvSpPr>
      <xdr:spPr>
        <a:xfrm>
          <a:off x="5715000" y="2981325"/>
          <a:ext cx="257175" cy="295275"/>
        </a:xfrm>
        <a:prstGeom prst="rightArrow">
          <a:avLst>
            <a:gd name="adj" fmla="val 4273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18</xdr:row>
      <xdr:rowOff>66675</xdr:rowOff>
    </xdr:from>
    <xdr:to>
      <xdr:col>8</xdr:col>
      <xdr:colOff>342900</xdr:colOff>
      <xdr:row>19</xdr:row>
      <xdr:rowOff>171450</xdr:rowOff>
    </xdr:to>
    <xdr:sp>
      <xdr:nvSpPr>
        <xdr:cNvPr id="8" name="右矢印 9"/>
        <xdr:cNvSpPr>
          <a:spLocks/>
        </xdr:cNvSpPr>
      </xdr:nvSpPr>
      <xdr:spPr>
        <a:xfrm>
          <a:off x="6962775" y="2981325"/>
          <a:ext cx="247650" cy="295275"/>
        </a:xfrm>
        <a:prstGeom prst="rightArrow">
          <a:avLst>
            <a:gd name="adj" fmla="val 2694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447675</xdr:colOff>
      <xdr:row>18</xdr:row>
      <xdr:rowOff>38100</xdr:rowOff>
    </xdr:from>
    <xdr:to>
      <xdr:col>4</xdr:col>
      <xdr:colOff>38100</xdr:colOff>
      <xdr:row>20</xdr:row>
      <xdr:rowOff>9525</xdr:rowOff>
    </xdr:to>
    <xdr:pic>
      <xdr:nvPicPr>
        <xdr:cNvPr id="9" name="CommandButtonSyuse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2952750"/>
          <a:ext cx="809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18</xdr:row>
      <xdr:rowOff>38100</xdr:rowOff>
    </xdr:from>
    <xdr:to>
      <xdr:col>6</xdr:col>
      <xdr:colOff>66675</xdr:colOff>
      <xdr:row>20</xdr:row>
      <xdr:rowOff>9525</xdr:rowOff>
    </xdr:to>
    <xdr:pic>
      <xdr:nvPicPr>
        <xdr:cNvPr id="10" name="CommandButton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2952750"/>
          <a:ext cx="809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18</xdr:row>
      <xdr:rowOff>38100</xdr:rowOff>
    </xdr:from>
    <xdr:to>
      <xdr:col>8</xdr:col>
      <xdr:colOff>9525</xdr:colOff>
      <xdr:row>20</xdr:row>
      <xdr:rowOff>9525</xdr:rowOff>
    </xdr:to>
    <xdr:pic>
      <xdr:nvPicPr>
        <xdr:cNvPr id="11" name="CommandButtonSa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2952750"/>
          <a:ext cx="809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18</xdr:row>
      <xdr:rowOff>38100</xdr:rowOff>
    </xdr:from>
    <xdr:to>
      <xdr:col>10</xdr:col>
      <xdr:colOff>38100</xdr:colOff>
      <xdr:row>20</xdr:row>
      <xdr:rowOff>9525</xdr:rowOff>
    </xdr:to>
    <xdr:pic>
      <xdr:nvPicPr>
        <xdr:cNvPr id="12" name="CommandButtonClos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2952750"/>
          <a:ext cx="819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28</xdr:row>
      <xdr:rowOff>28575</xdr:rowOff>
    </xdr:from>
    <xdr:to>
      <xdr:col>10</xdr:col>
      <xdr:colOff>19050</xdr:colOff>
      <xdr:row>35</xdr:row>
      <xdr:rowOff>76200</xdr:rowOff>
    </xdr:to>
    <xdr:grpSp>
      <xdr:nvGrpSpPr>
        <xdr:cNvPr id="13" name="グループ化 3"/>
        <xdr:cNvGrpSpPr>
          <a:grpSpLocks/>
        </xdr:cNvGrpSpPr>
      </xdr:nvGrpSpPr>
      <xdr:grpSpPr>
        <a:xfrm>
          <a:off x="3390900" y="3857625"/>
          <a:ext cx="4705350" cy="1381125"/>
          <a:chOff x="4114987" y="2108250"/>
          <a:chExt cx="5278550" cy="1147763"/>
        </a:xfrm>
        <a:solidFill>
          <a:srgbClr val="FFFFFF"/>
        </a:solidFill>
      </xdr:grpSpPr>
      <xdr:sp>
        <xdr:nvSpPr>
          <xdr:cNvPr id="14" name="角丸四角形 4"/>
          <xdr:cNvSpPr>
            <a:spLocks/>
          </xdr:cNvSpPr>
        </xdr:nvSpPr>
        <xdr:spPr>
          <a:xfrm>
            <a:off x="4114987" y="2108250"/>
            <a:ext cx="5278550" cy="1147763"/>
          </a:xfrm>
          <a:prstGeom prst="roundRect">
            <a:avLst/>
          </a:prstGeom>
          <a:gradFill rotWithShape="1">
            <a:gsLst>
              <a:gs pos="0">
                <a:srgbClr val="F7BDA4"/>
              </a:gs>
              <a:gs pos="50000">
                <a:srgbClr val="F5B195"/>
              </a:gs>
              <a:gs pos="100000">
                <a:srgbClr val="F8A581"/>
              </a:gs>
            </a:gsLst>
            <a:lin ang="5400000" scaled="1"/>
          </a:gradFill>
          <a:ln w="6350" cmpd="sng">
            <a:solidFill>
              <a:srgbClr val="ED7D3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５月７日（土）の面接前に、全体説明の動画を視聴する必要があります。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動画視聴期間は、４月１８日（月）～２８日（木）です。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なお、動画視聴に必要なパスワードを「きずなネット」で通知するため、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必ず「きずなネット」に登録してください。通知は、４月１５日（金）と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４月１８日（月）の２回送信します。</a:t>
            </a:r>
          </a:p>
        </xdr:txBody>
      </xdr:sp>
      <xdr:pic>
        <xdr:nvPicPr>
          <xdr:cNvPr id="15" name="Picture 11" descr="注意マーク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811577" y="2197202"/>
            <a:ext cx="480348" cy="3819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136"/>
  <sheetViews>
    <sheetView showGridLines="0" tabSelected="1" workbookViewId="0" topLeftCell="A70">
      <selection activeCell="Y3" sqref="Y3:Z3"/>
    </sheetView>
  </sheetViews>
  <sheetFormatPr defaultColWidth="9.140625" defaultRowHeight="15"/>
  <cols>
    <col min="1" max="1" width="3.57421875" style="10" customWidth="1"/>
    <col min="2" max="2" width="4.421875" style="10" customWidth="1"/>
    <col min="3" max="4" width="2.421875" style="10" customWidth="1"/>
    <col min="5" max="5" width="2.57421875" style="10" customWidth="1"/>
    <col min="6" max="6" width="2.421875" style="10" customWidth="1"/>
    <col min="7" max="7" width="4.57421875" style="10" customWidth="1"/>
    <col min="8" max="9" width="2.421875" style="10" customWidth="1"/>
    <col min="10" max="10" width="3.00390625" style="10" customWidth="1"/>
    <col min="11" max="26" width="2.421875" style="10" customWidth="1"/>
    <col min="27" max="27" width="2.8515625" style="10" customWidth="1"/>
    <col min="28" max="36" width="2.421875" style="10" customWidth="1"/>
    <col min="37" max="37" width="0.85546875" style="7" customWidth="1"/>
    <col min="38" max="38" width="11.57421875" style="8" bestFit="1" customWidth="1"/>
    <col min="39" max="40" width="9.00390625" style="8" customWidth="1"/>
    <col min="41" max="48" width="9.00390625" style="7" customWidth="1"/>
    <col min="49" max="16384" width="9.00390625" style="10" customWidth="1"/>
  </cols>
  <sheetData>
    <row r="1" spans="1:39" ht="21.75" customHeight="1">
      <c r="A1" s="6"/>
      <c r="B1" s="6"/>
      <c r="C1" s="6"/>
      <c r="D1" s="6"/>
      <c r="E1" s="264" t="str">
        <f>"令和"&amp;AL1&amp;"年度実施"</f>
        <v>令和4年度実施</v>
      </c>
      <c r="F1" s="265"/>
      <c r="G1" s="265"/>
      <c r="H1" s="265"/>
      <c r="I1" s="265"/>
      <c r="J1" s="265"/>
      <c r="K1" s="265"/>
      <c r="L1" s="266" t="s">
        <v>132</v>
      </c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6"/>
      <c r="AB1" s="6"/>
      <c r="AC1" s="6"/>
      <c r="AD1" s="6"/>
      <c r="AE1" s="6"/>
      <c r="AF1" s="6"/>
      <c r="AG1" s="6"/>
      <c r="AH1" s="6"/>
      <c r="AI1" s="6"/>
      <c r="AJ1" s="6"/>
      <c r="AL1" s="116">
        <v>4</v>
      </c>
      <c r="AM1" s="9"/>
    </row>
    <row r="2" spans="1:38" ht="3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L2" s="11"/>
    </row>
    <row r="3" spans="1:48" s="14" customFormat="1" ht="23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6" t="str">
        <f>"令和"&amp;AL1&amp;"年"</f>
        <v>令和4年</v>
      </c>
      <c r="V3" s="127"/>
      <c r="W3" s="127"/>
      <c r="X3" s="128"/>
      <c r="Y3" s="203"/>
      <c r="Z3" s="204"/>
      <c r="AA3" s="12" t="s">
        <v>0</v>
      </c>
      <c r="AB3" s="207"/>
      <c r="AC3" s="208"/>
      <c r="AD3" s="12" t="s">
        <v>1</v>
      </c>
      <c r="AE3" s="12"/>
      <c r="AF3" s="12"/>
      <c r="AG3" s="12"/>
      <c r="AH3" s="12"/>
      <c r="AI3" s="12"/>
      <c r="AJ3" s="12"/>
      <c r="AK3" s="13"/>
      <c r="AL3" s="115" t="s">
        <v>172</v>
      </c>
      <c r="AM3" s="13"/>
      <c r="AN3" s="13"/>
      <c r="AO3" s="13"/>
      <c r="AP3" s="13"/>
      <c r="AQ3" s="13"/>
      <c r="AR3" s="13"/>
      <c r="AS3" s="13"/>
      <c r="AT3" s="13"/>
      <c r="AU3" s="13"/>
      <c r="AV3" s="13"/>
    </row>
    <row r="4" spans="1:36" ht="5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8" ht="18.75" customHeight="1">
      <c r="A5" s="129" t="s">
        <v>104</v>
      </c>
      <c r="B5" s="130"/>
      <c r="C5" s="130"/>
      <c r="D5" s="130"/>
      <c r="E5" s="130"/>
      <c r="F5" s="130"/>
      <c r="G5" s="131"/>
      <c r="H5" s="158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60"/>
      <c r="T5" s="138"/>
      <c r="U5" s="15"/>
      <c r="V5" s="164" t="s">
        <v>2</v>
      </c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6"/>
      <c r="AL5" s="115" t="s">
        <v>173</v>
      </c>
    </row>
    <row r="6" spans="1:36" ht="21.75" customHeight="1">
      <c r="A6" s="132" t="s">
        <v>12</v>
      </c>
      <c r="B6" s="133"/>
      <c r="C6" s="133"/>
      <c r="D6" s="133"/>
      <c r="E6" s="133"/>
      <c r="F6" s="133"/>
      <c r="G6" s="134"/>
      <c r="H6" s="176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8"/>
      <c r="T6" s="139"/>
      <c r="U6" s="16"/>
      <c r="V6" s="17"/>
      <c r="W6" s="18"/>
      <c r="X6" s="18"/>
      <c r="Y6" s="18"/>
      <c r="Z6" s="18"/>
      <c r="AA6" s="18"/>
      <c r="AB6" s="156"/>
      <c r="AC6" s="157"/>
      <c r="AD6" s="23" t="s">
        <v>9</v>
      </c>
      <c r="AE6" s="189"/>
      <c r="AF6" s="190"/>
      <c r="AG6" s="23" t="s">
        <v>10</v>
      </c>
      <c r="AH6" s="189"/>
      <c r="AI6" s="190"/>
      <c r="AJ6" s="68" t="s">
        <v>11</v>
      </c>
    </row>
    <row r="7" spans="1:38" ht="14.25" customHeight="1">
      <c r="A7" s="135"/>
      <c r="B7" s="136"/>
      <c r="C7" s="136"/>
      <c r="D7" s="136"/>
      <c r="E7" s="136"/>
      <c r="F7" s="136"/>
      <c r="G7" s="137"/>
      <c r="H7" s="179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1"/>
      <c r="T7" s="139"/>
      <c r="U7" s="16"/>
      <c r="V7" s="67" t="s">
        <v>3</v>
      </c>
      <c r="W7" s="20"/>
      <c r="X7" s="18"/>
      <c r="Y7" s="205">
        <f>hidden_list!B6</f>
      </c>
      <c r="Z7" s="206"/>
      <c r="AA7" s="30" t="s">
        <v>129</v>
      </c>
      <c r="AB7" s="191" t="str">
        <f>"（令和"&amp;AL1&amp;"年4月1日現在）"</f>
        <v>（令和4年4月1日現在）</v>
      </c>
      <c r="AC7" s="192"/>
      <c r="AD7" s="192"/>
      <c r="AE7" s="192"/>
      <c r="AF7" s="192"/>
      <c r="AG7" s="192"/>
      <c r="AH7" s="192"/>
      <c r="AI7" s="192"/>
      <c r="AJ7" s="193"/>
      <c r="AL7" s="125">
        <v>44652</v>
      </c>
    </row>
    <row r="8" spans="1:48" s="60" customFormat="1" ht="5.25" customHeight="1">
      <c r="A8" s="138" t="s">
        <v>6</v>
      </c>
      <c r="B8" s="140"/>
      <c r="C8" s="140"/>
      <c r="D8" s="140"/>
      <c r="E8" s="140"/>
      <c r="F8" s="140"/>
      <c r="G8" s="141"/>
      <c r="H8" s="22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5"/>
      <c r="AD8" s="194" t="s">
        <v>158</v>
      </c>
      <c r="AE8" s="195"/>
      <c r="AF8" s="195"/>
      <c r="AG8" s="195"/>
      <c r="AH8" s="195"/>
      <c r="AI8" s="195"/>
      <c r="AJ8" s="196"/>
      <c r="AK8" s="54"/>
      <c r="AL8" s="65"/>
      <c r="AM8" s="65"/>
      <c r="AN8" s="65"/>
      <c r="AO8" s="54"/>
      <c r="AP8" s="54"/>
      <c r="AQ8" s="54"/>
      <c r="AR8" s="54"/>
      <c r="AS8" s="54"/>
      <c r="AT8" s="54"/>
      <c r="AU8" s="54"/>
      <c r="AV8" s="54"/>
    </row>
    <row r="9" spans="1:36" ht="16.5" customHeight="1">
      <c r="A9" s="139"/>
      <c r="B9" s="142"/>
      <c r="C9" s="142"/>
      <c r="D9" s="142"/>
      <c r="E9" s="142"/>
      <c r="F9" s="142"/>
      <c r="G9" s="143"/>
      <c r="H9" s="26" t="s">
        <v>4</v>
      </c>
      <c r="I9" s="147"/>
      <c r="J9" s="185"/>
      <c r="K9" s="185"/>
      <c r="L9" s="185"/>
      <c r="M9" s="185"/>
      <c r="N9" s="186"/>
      <c r="O9" s="27" t="s">
        <v>95</v>
      </c>
      <c r="P9" s="28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9"/>
      <c r="AD9" s="197"/>
      <c r="AE9" s="198"/>
      <c r="AF9" s="198"/>
      <c r="AG9" s="198"/>
      <c r="AH9" s="198"/>
      <c r="AI9" s="198"/>
      <c r="AJ9" s="199"/>
    </row>
    <row r="10" spans="1:36" ht="5.25" customHeight="1">
      <c r="A10" s="139"/>
      <c r="B10" s="142"/>
      <c r="C10" s="142"/>
      <c r="D10" s="142"/>
      <c r="E10" s="142"/>
      <c r="F10" s="142"/>
      <c r="G10" s="143"/>
      <c r="H10" s="26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9"/>
      <c r="AD10" s="197"/>
      <c r="AE10" s="198"/>
      <c r="AF10" s="198"/>
      <c r="AG10" s="198"/>
      <c r="AH10" s="198"/>
      <c r="AI10" s="198"/>
      <c r="AJ10" s="199"/>
    </row>
    <row r="11" spans="1:36" ht="26.25" customHeight="1">
      <c r="A11" s="139"/>
      <c r="B11" s="142"/>
      <c r="C11" s="142"/>
      <c r="D11" s="142"/>
      <c r="E11" s="142"/>
      <c r="F11" s="142"/>
      <c r="G11" s="143"/>
      <c r="H11" s="12"/>
      <c r="I11" s="161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3"/>
      <c r="AC11" s="29"/>
      <c r="AD11" s="197"/>
      <c r="AE11" s="198"/>
      <c r="AF11" s="198"/>
      <c r="AG11" s="198"/>
      <c r="AH11" s="198"/>
      <c r="AI11" s="198"/>
      <c r="AJ11" s="199"/>
    </row>
    <row r="12" spans="1:36" ht="4.5" customHeight="1">
      <c r="A12" s="139"/>
      <c r="B12" s="142"/>
      <c r="C12" s="142"/>
      <c r="D12" s="142"/>
      <c r="E12" s="142"/>
      <c r="F12" s="142"/>
      <c r="G12" s="143"/>
      <c r="H12" s="26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9"/>
      <c r="AD12" s="197"/>
      <c r="AE12" s="198"/>
      <c r="AF12" s="198"/>
      <c r="AG12" s="198"/>
      <c r="AH12" s="198"/>
      <c r="AI12" s="198"/>
      <c r="AJ12" s="199"/>
    </row>
    <row r="13" spans="1:36" ht="14.25" customHeight="1">
      <c r="A13" s="139"/>
      <c r="B13" s="142"/>
      <c r="C13" s="142"/>
      <c r="D13" s="142"/>
      <c r="E13" s="142"/>
      <c r="F13" s="142"/>
      <c r="G13" s="143"/>
      <c r="H13" s="182" t="s">
        <v>5</v>
      </c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4"/>
      <c r="W13" s="144"/>
      <c r="X13" s="145"/>
      <c r="Y13" s="145"/>
      <c r="Z13" s="146"/>
      <c r="AA13" s="20" t="s">
        <v>96</v>
      </c>
      <c r="AB13" s="30"/>
      <c r="AC13" s="29"/>
      <c r="AD13" s="197"/>
      <c r="AE13" s="198"/>
      <c r="AF13" s="198"/>
      <c r="AG13" s="198"/>
      <c r="AH13" s="198"/>
      <c r="AI13" s="198"/>
      <c r="AJ13" s="199"/>
    </row>
    <row r="14" spans="1:36" ht="14.25" customHeight="1">
      <c r="A14" s="139"/>
      <c r="B14" s="142"/>
      <c r="C14" s="142"/>
      <c r="D14" s="142"/>
      <c r="E14" s="142"/>
      <c r="F14" s="142"/>
      <c r="G14" s="143"/>
      <c r="H14" s="17" t="s">
        <v>136</v>
      </c>
      <c r="I14" s="23"/>
      <c r="J14" s="23"/>
      <c r="K14" s="23"/>
      <c r="L14" s="147"/>
      <c r="M14" s="148"/>
      <c r="N14" s="148"/>
      <c r="O14" s="148"/>
      <c r="P14" s="148"/>
      <c r="Q14" s="148"/>
      <c r="R14" s="148"/>
      <c r="S14" s="148"/>
      <c r="T14" s="148"/>
      <c r="U14" s="149"/>
      <c r="V14" s="31" t="s">
        <v>24</v>
      </c>
      <c r="W14" s="23"/>
      <c r="X14" s="23"/>
      <c r="Y14" s="23"/>
      <c r="Z14" s="23"/>
      <c r="AA14" s="23"/>
      <c r="AB14" s="23"/>
      <c r="AC14" s="29"/>
      <c r="AD14" s="197"/>
      <c r="AE14" s="198"/>
      <c r="AF14" s="198"/>
      <c r="AG14" s="198"/>
      <c r="AH14" s="198"/>
      <c r="AI14" s="198"/>
      <c r="AJ14" s="199"/>
    </row>
    <row r="15" spans="1:36" ht="3" customHeight="1">
      <c r="A15" s="139"/>
      <c r="B15" s="142"/>
      <c r="C15" s="142"/>
      <c r="D15" s="142"/>
      <c r="E15" s="142"/>
      <c r="F15" s="142"/>
      <c r="G15" s="143"/>
      <c r="H15" s="26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9"/>
      <c r="AD15" s="197"/>
      <c r="AE15" s="198"/>
      <c r="AF15" s="198"/>
      <c r="AG15" s="198"/>
      <c r="AH15" s="198"/>
      <c r="AI15" s="198"/>
      <c r="AJ15" s="199"/>
    </row>
    <row r="16" spans="1:36" ht="14.25" customHeight="1">
      <c r="A16" s="139"/>
      <c r="B16" s="142"/>
      <c r="C16" s="142"/>
      <c r="D16" s="142"/>
      <c r="E16" s="142"/>
      <c r="F16" s="142"/>
      <c r="G16" s="143"/>
      <c r="H16" s="17" t="s">
        <v>133</v>
      </c>
      <c r="I16" s="23"/>
      <c r="J16" s="23"/>
      <c r="K16" s="23"/>
      <c r="L16" s="147"/>
      <c r="M16" s="148"/>
      <c r="N16" s="148"/>
      <c r="O16" s="148"/>
      <c r="P16" s="148"/>
      <c r="Q16" s="148"/>
      <c r="R16" s="148"/>
      <c r="S16" s="148"/>
      <c r="T16" s="148"/>
      <c r="U16" s="149"/>
      <c r="V16" s="31" t="s">
        <v>24</v>
      </c>
      <c r="W16" s="23"/>
      <c r="X16" s="23"/>
      <c r="Y16" s="23"/>
      <c r="Z16" s="23"/>
      <c r="AA16" s="23"/>
      <c r="AB16" s="23"/>
      <c r="AC16" s="29"/>
      <c r="AD16" s="197"/>
      <c r="AE16" s="198"/>
      <c r="AF16" s="198"/>
      <c r="AG16" s="198"/>
      <c r="AH16" s="198"/>
      <c r="AI16" s="198"/>
      <c r="AJ16" s="199"/>
    </row>
    <row r="17" spans="1:36" ht="3" customHeight="1">
      <c r="A17" s="139"/>
      <c r="B17" s="142"/>
      <c r="C17" s="142"/>
      <c r="D17" s="142"/>
      <c r="E17" s="142"/>
      <c r="F17" s="142"/>
      <c r="G17" s="143"/>
      <c r="H17" s="17"/>
      <c r="I17" s="23"/>
      <c r="J17" s="23"/>
      <c r="K17" s="23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1"/>
      <c r="W17" s="23"/>
      <c r="X17" s="23"/>
      <c r="Y17" s="23"/>
      <c r="Z17" s="23"/>
      <c r="AA17" s="23"/>
      <c r="AB17" s="23"/>
      <c r="AC17" s="29"/>
      <c r="AD17" s="197"/>
      <c r="AE17" s="198"/>
      <c r="AF17" s="198"/>
      <c r="AG17" s="198"/>
      <c r="AH17" s="198"/>
      <c r="AI17" s="198"/>
      <c r="AJ17" s="199"/>
    </row>
    <row r="18" spans="1:36" ht="14.25" customHeight="1">
      <c r="A18" s="139"/>
      <c r="B18" s="142"/>
      <c r="C18" s="142"/>
      <c r="D18" s="142"/>
      <c r="E18" s="142"/>
      <c r="F18" s="142"/>
      <c r="G18" s="143"/>
      <c r="H18" s="17" t="s">
        <v>105</v>
      </c>
      <c r="I18" s="23"/>
      <c r="J18" s="23"/>
      <c r="K18" s="23"/>
      <c r="L18" s="150"/>
      <c r="M18" s="151"/>
      <c r="N18" s="151"/>
      <c r="O18" s="151"/>
      <c r="P18" s="151"/>
      <c r="Q18" s="151"/>
      <c r="R18" s="151"/>
      <c r="S18" s="151"/>
      <c r="T18" s="151"/>
      <c r="U18" s="152"/>
      <c r="V18" s="31" t="s">
        <v>24</v>
      </c>
      <c r="W18" s="23"/>
      <c r="X18" s="23"/>
      <c r="Y18" s="23"/>
      <c r="Z18" s="23"/>
      <c r="AA18" s="23"/>
      <c r="AB18" s="23"/>
      <c r="AC18" s="29"/>
      <c r="AD18" s="197"/>
      <c r="AE18" s="198"/>
      <c r="AF18" s="198"/>
      <c r="AG18" s="198"/>
      <c r="AH18" s="198"/>
      <c r="AI18" s="198"/>
      <c r="AJ18" s="199"/>
    </row>
    <row r="19" spans="1:36" ht="5.25" customHeight="1">
      <c r="A19" s="153"/>
      <c r="B19" s="154"/>
      <c r="C19" s="154"/>
      <c r="D19" s="154"/>
      <c r="E19" s="154"/>
      <c r="F19" s="154"/>
      <c r="G19" s="155"/>
      <c r="H19" s="33"/>
      <c r="I19" s="21"/>
      <c r="J19" s="21"/>
      <c r="K19" s="21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21"/>
      <c r="W19" s="21"/>
      <c r="X19" s="21"/>
      <c r="Y19" s="21"/>
      <c r="Z19" s="21"/>
      <c r="AA19" s="21"/>
      <c r="AB19" s="21"/>
      <c r="AC19" s="35"/>
      <c r="AD19" s="200"/>
      <c r="AE19" s="201"/>
      <c r="AF19" s="201"/>
      <c r="AG19" s="201"/>
      <c r="AH19" s="201"/>
      <c r="AI19" s="201"/>
      <c r="AJ19" s="202"/>
    </row>
    <row r="20" spans="1:36" ht="5.25" customHeight="1">
      <c r="A20" s="138" t="s">
        <v>7</v>
      </c>
      <c r="B20" s="140"/>
      <c r="C20" s="140"/>
      <c r="D20" s="140"/>
      <c r="E20" s="140"/>
      <c r="F20" s="140"/>
      <c r="G20" s="141"/>
      <c r="H20" s="26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36"/>
      <c r="AE20" s="37"/>
      <c r="AF20" s="37"/>
      <c r="AG20" s="37"/>
      <c r="AH20" s="37"/>
      <c r="AI20" s="37"/>
      <c r="AJ20" s="38"/>
    </row>
    <row r="21" spans="1:36" ht="13.5" customHeight="1">
      <c r="A21" s="139"/>
      <c r="B21" s="142"/>
      <c r="C21" s="142"/>
      <c r="D21" s="142"/>
      <c r="E21" s="142"/>
      <c r="F21" s="142"/>
      <c r="G21" s="143"/>
      <c r="H21" s="26"/>
      <c r="I21" s="144"/>
      <c r="J21" s="187"/>
      <c r="K21" s="187"/>
      <c r="L21" s="187"/>
      <c r="M21" s="187"/>
      <c r="N21" s="187"/>
      <c r="O21" s="187"/>
      <c r="P21" s="187"/>
      <c r="Q21" s="187"/>
      <c r="R21" s="188"/>
      <c r="S21" s="95" t="s">
        <v>157</v>
      </c>
      <c r="T21" s="37"/>
      <c r="U21" s="37"/>
      <c r="V21" s="37"/>
      <c r="W21" s="37"/>
      <c r="X21" s="37"/>
      <c r="Y21" s="37"/>
      <c r="Z21" s="18"/>
      <c r="AA21" s="23"/>
      <c r="AB21" s="23"/>
      <c r="AC21" s="23"/>
      <c r="AD21" s="37"/>
      <c r="AE21" s="37"/>
      <c r="AF21" s="37"/>
      <c r="AG21" s="37"/>
      <c r="AH21" s="37"/>
      <c r="AI21" s="37"/>
      <c r="AJ21" s="38"/>
    </row>
    <row r="22" spans="1:36" ht="6" customHeight="1">
      <c r="A22" s="139"/>
      <c r="B22" s="142"/>
      <c r="C22" s="142"/>
      <c r="D22" s="142"/>
      <c r="E22" s="142"/>
      <c r="F22" s="142"/>
      <c r="G22" s="143"/>
      <c r="H22" s="26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37"/>
      <c r="AE22" s="37"/>
      <c r="AF22" s="37"/>
      <c r="AG22" s="37"/>
      <c r="AH22" s="37"/>
      <c r="AI22" s="37"/>
      <c r="AJ22" s="38"/>
    </row>
    <row r="23" spans="1:36" ht="13.5" customHeight="1">
      <c r="A23" s="139"/>
      <c r="B23" s="142"/>
      <c r="C23" s="142"/>
      <c r="D23" s="142"/>
      <c r="E23" s="142"/>
      <c r="F23" s="142"/>
      <c r="G23" s="143"/>
      <c r="H23" s="26"/>
      <c r="I23" s="144"/>
      <c r="J23" s="145"/>
      <c r="K23" s="145"/>
      <c r="L23" s="145"/>
      <c r="M23" s="145"/>
      <c r="N23" s="145"/>
      <c r="O23" s="145"/>
      <c r="P23" s="145"/>
      <c r="Q23" s="145"/>
      <c r="R23" s="146"/>
      <c r="S23" s="18" t="s">
        <v>8</v>
      </c>
      <c r="T23" s="23"/>
      <c r="U23" s="23"/>
      <c r="V23" s="23"/>
      <c r="W23" s="23"/>
      <c r="X23" s="23"/>
      <c r="Y23" s="144"/>
      <c r="Z23" s="145"/>
      <c r="AA23" s="146"/>
      <c r="AB23" s="18" t="s">
        <v>9</v>
      </c>
      <c r="AC23" s="23"/>
      <c r="AD23" s="37"/>
      <c r="AE23" s="37"/>
      <c r="AF23" s="37"/>
      <c r="AG23" s="37"/>
      <c r="AH23" s="37"/>
      <c r="AI23" s="37"/>
      <c r="AJ23" s="38"/>
    </row>
    <row r="24" spans="1:36" ht="6" customHeight="1">
      <c r="A24" s="139"/>
      <c r="B24" s="142"/>
      <c r="C24" s="142"/>
      <c r="D24" s="142"/>
      <c r="E24" s="142"/>
      <c r="F24" s="142"/>
      <c r="G24" s="143"/>
      <c r="H24" s="33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39"/>
      <c r="AE24" s="39"/>
      <c r="AF24" s="39"/>
      <c r="AG24" s="39"/>
      <c r="AH24" s="39"/>
      <c r="AI24" s="39"/>
      <c r="AJ24" s="40"/>
    </row>
    <row r="25" spans="1:36" ht="3.75" customHeight="1">
      <c r="A25" s="74"/>
      <c r="B25" s="87"/>
      <c r="C25" s="87"/>
      <c r="D25" s="87"/>
      <c r="E25" s="87"/>
      <c r="F25" s="87"/>
      <c r="G25" s="88"/>
      <c r="H25" s="22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5"/>
    </row>
    <row r="26" spans="1:36" ht="12.75" customHeight="1">
      <c r="A26" s="209" t="s">
        <v>139</v>
      </c>
      <c r="B26" s="241"/>
      <c r="C26" s="241"/>
      <c r="D26" s="241"/>
      <c r="E26" s="241"/>
      <c r="F26" s="241"/>
      <c r="G26" s="199"/>
      <c r="H26" s="17" t="s">
        <v>140</v>
      </c>
      <c r="I26" s="23"/>
      <c r="J26" s="23"/>
      <c r="K26" s="23"/>
      <c r="L26" s="69"/>
      <c r="M26" s="145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8"/>
      <c r="AH26" s="23"/>
      <c r="AI26" s="23"/>
      <c r="AJ26" s="29"/>
    </row>
    <row r="27" spans="1:36" ht="3.75" customHeight="1">
      <c r="A27" s="83"/>
      <c r="B27" s="89"/>
      <c r="C27" s="89"/>
      <c r="D27" s="89"/>
      <c r="E27" s="89"/>
      <c r="F27" s="89"/>
      <c r="G27" s="90"/>
      <c r="H27" s="26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9"/>
    </row>
    <row r="28" spans="1:36" ht="13.5">
      <c r="A28" s="268" t="str">
        <f>"（令和"&amp;AL1&amp;"年度の予定）"</f>
        <v>（令和4年度の予定）</v>
      </c>
      <c r="B28" s="265"/>
      <c r="C28" s="265"/>
      <c r="D28" s="265"/>
      <c r="E28" s="265"/>
      <c r="F28" s="265"/>
      <c r="G28" s="269"/>
      <c r="H28" s="239" t="s">
        <v>143</v>
      </c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3" t="s">
        <v>13</v>
      </c>
      <c r="V28" s="23"/>
      <c r="W28" s="144"/>
      <c r="X28" s="188"/>
      <c r="Y28" s="23" t="s">
        <v>10</v>
      </c>
      <c r="Z28" s="238"/>
      <c r="AA28" s="188"/>
      <c r="AB28" s="23" t="s">
        <v>11</v>
      </c>
      <c r="AC28" s="23" t="s">
        <v>14</v>
      </c>
      <c r="AD28" s="144"/>
      <c r="AE28" s="188"/>
      <c r="AF28" s="23" t="s">
        <v>10</v>
      </c>
      <c r="AG28" s="238"/>
      <c r="AH28" s="188"/>
      <c r="AI28" s="23" t="s">
        <v>11</v>
      </c>
      <c r="AJ28" s="29"/>
    </row>
    <row r="29" spans="1:36" ht="3.75" customHeight="1">
      <c r="A29" s="91"/>
      <c r="B29" s="92"/>
      <c r="C29" s="92"/>
      <c r="D29" s="92"/>
      <c r="E29" s="92"/>
      <c r="F29" s="92"/>
      <c r="G29" s="93"/>
      <c r="H29" s="33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35"/>
    </row>
    <row r="30" spans="1:36" ht="13.5">
      <c r="A30" s="167" t="s">
        <v>21</v>
      </c>
      <c r="B30" s="168"/>
      <c r="C30" s="168"/>
      <c r="D30" s="168"/>
      <c r="E30" s="168"/>
      <c r="F30" s="168"/>
      <c r="G30" s="169"/>
      <c r="H30" s="97" t="s">
        <v>137</v>
      </c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9"/>
      <c r="AC30" s="22"/>
      <c r="AD30" s="24"/>
      <c r="AE30" s="24"/>
      <c r="AF30" s="24"/>
      <c r="AG30" s="24"/>
      <c r="AH30" s="24"/>
      <c r="AI30" s="24"/>
      <c r="AJ30" s="25"/>
    </row>
    <row r="31" spans="1:36" ht="13.5">
      <c r="A31" s="170"/>
      <c r="B31" s="171"/>
      <c r="C31" s="171"/>
      <c r="D31" s="171"/>
      <c r="E31" s="171"/>
      <c r="F31" s="171"/>
      <c r="G31" s="172"/>
      <c r="H31" s="100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2"/>
      <c r="AC31" s="26"/>
      <c r="AD31" s="23"/>
      <c r="AE31" s="23"/>
      <c r="AF31" s="23"/>
      <c r="AG31" s="23"/>
      <c r="AH31" s="23"/>
      <c r="AI31" s="23"/>
      <c r="AJ31" s="29"/>
    </row>
    <row r="32" spans="1:36" ht="14.25" customHeight="1">
      <c r="A32" s="170"/>
      <c r="B32" s="171"/>
      <c r="C32" s="171"/>
      <c r="D32" s="171"/>
      <c r="E32" s="171"/>
      <c r="F32" s="171"/>
      <c r="G32" s="172"/>
      <c r="H32" s="100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2"/>
      <c r="AC32" s="26"/>
      <c r="AD32" s="23"/>
      <c r="AE32" s="23"/>
      <c r="AF32" s="23"/>
      <c r="AG32" s="23"/>
      <c r="AH32" s="23"/>
      <c r="AI32" s="23"/>
      <c r="AJ32" s="29"/>
    </row>
    <row r="33" spans="1:36" ht="14.25" customHeight="1">
      <c r="A33" s="170"/>
      <c r="B33" s="171"/>
      <c r="C33" s="171"/>
      <c r="D33" s="171"/>
      <c r="E33" s="171"/>
      <c r="F33" s="171"/>
      <c r="G33" s="172"/>
      <c r="H33" s="100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2"/>
      <c r="AC33" s="26"/>
      <c r="AD33" s="23"/>
      <c r="AE33" s="23"/>
      <c r="AF33" s="23"/>
      <c r="AG33" s="23"/>
      <c r="AH33" s="23"/>
      <c r="AI33" s="23"/>
      <c r="AJ33" s="29"/>
    </row>
    <row r="34" spans="1:36" ht="13.5">
      <c r="A34" s="170"/>
      <c r="B34" s="171"/>
      <c r="C34" s="171"/>
      <c r="D34" s="171"/>
      <c r="E34" s="171"/>
      <c r="F34" s="171"/>
      <c r="G34" s="172"/>
      <c r="H34" s="100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2"/>
      <c r="AC34" s="26"/>
      <c r="AD34" s="23"/>
      <c r="AE34" s="23"/>
      <c r="AF34" s="23"/>
      <c r="AG34" s="23"/>
      <c r="AH34" s="23"/>
      <c r="AI34" s="23"/>
      <c r="AJ34" s="29"/>
    </row>
    <row r="35" spans="1:36" ht="13.5">
      <c r="A35" s="170"/>
      <c r="B35" s="171"/>
      <c r="C35" s="171"/>
      <c r="D35" s="171"/>
      <c r="E35" s="171"/>
      <c r="F35" s="171"/>
      <c r="G35" s="172"/>
      <c r="H35" s="100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2"/>
      <c r="AC35" s="26"/>
      <c r="AD35" s="23"/>
      <c r="AE35" s="23"/>
      <c r="AF35" s="23"/>
      <c r="AG35" s="23"/>
      <c r="AH35" s="23"/>
      <c r="AI35" s="23"/>
      <c r="AJ35" s="29"/>
    </row>
    <row r="36" spans="1:36" ht="13.5">
      <c r="A36" s="173"/>
      <c r="B36" s="174"/>
      <c r="C36" s="174"/>
      <c r="D36" s="174"/>
      <c r="E36" s="174"/>
      <c r="F36" s="174"/>
      <c r="G36" s="175"/>
      <c r="H36" s="103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5"/>
      <c r="AC36" s="33"/>
      <c r="AD36" s="21"/>
      <c r="AE36" s="21"/>
      <c r="AF36" s="21"/>
      <c r="AG36" s="21"/>
      <c r="AH36" s="21"/>
      <c r="AI36" s="21"/>
      <c r="AJ36" s="35"/>
    </row>
    <row r="37" spans="1:36" ht="3" customHeight="1">
      <c r="A37" s="118"/>
      <c r="B37" s="119"/>
      <c r="C37" s="119"/>
      <c r="D37" s="119"/>
      <c r="E37" s="119"/>
      <c r="F37" s="119"/>
      <c r="G37" s="120"/>
      <c r="H37" s="225" t="s">
        <v>81</v>
      </c>
      <c r="I37" s="226"/>
      <c r="J37" s="226"/>
      <c r="K37" s="226"/>
      <c r="L37" s="226"/>
      <c r="M37" s="226"/>
      <c r="N37" s="226"/>
      <c r="O37" s="226"/>
      <c r="P37" s="227"/>
      <c r="Q37" s="22"/>
      <c r="R37" s="24"/>
      <c r="S37" s="24"/>
      <c r="T37" s="25"/>
      <c r="U37" s="22"/>
      <c r="V37" s="24"/>
      <c r="W37" s="24"/>
      <c r="X37" s="25"/>
      <c r="Y37" s="22"/>
      <c r="Z37" s="24"/>
      <c r="AA37" s="24"/>
      <c r="AB37" s="25"/>
      <c r="AC37" s="22"/>
      <c r="AD37" s="24"/>
      <c r="AE37" s="24"/>
      <c r="AF37" s="25"/>
      <c r="AG37" s="22"/>
      <c r="AH37" s="24"/>
      <c r="AI37" s="24"/>
      <c r="AJ37" s="25"/>
    </row>
    <row r="38" spans="1:36" ht="13.5">
      <c r="A38" s="209" t="s">
        <v>197</v>
      </c>
      <c r="B38" s="210"/>
      <c r="C38" s="210"/>
      <c r="D38" s="210"/>
      <c r="E38" s="210"/>
      <c r="F38" s="210"/>
      <c r="G38" s="211"/>
      <c r="H38" s="228"/>
      <c r="I38" s="229"/>
      <c r="J38" s="229"/>
      <c r="K38" s="229"/>
      <c r="L38" s="229"/>
      <c r="M38" s="229"/>
      <c r="N38" s="229"/>
      <c r="O38" s="229"/>
      <c r="P38" s="230"/>
      <c r="Q38" s="182" t="s">
        <v>19</v>
      </c>
      <c r="R38" s="183"/>
      <c r="S38" s="183"/>
      <c r="T38" s="184"/>
      <c r="U38" s="182" t="s">
        <v>15</v>
      </c>
      <c r="V38" s="183"/>
      <c r="W38" s="183"/>
      <c r="X38" s="184"/>
      <c r="Y38" s="182" t="s">
        <v>16</v>
      </c>
      <c r="Z38" s="183"/>
      <c r="AA38" s="183"/>
      <c r="AB38" s="184"/>
      <c r="AC38" s="182" t="s">
        <v>17</v>
      </c>
      <c r="AD38" s="183"/>
      <c r="AE38" s="183"/>
      <c r="AF38" s="184"/>
      <c r="AG38" s="182" t="s">
        <v>18</v>
      </c>
      <c r="AH38" s="183"/>
      <c r="AI38" s="183"/>
      <c r="AJ38" s="184"/>
    </row>
    <row r="39" spans="1:36" ht="3" customHeight="1">
      <c r="A39" s="212" t="s">
        <v>198</v>
      </c>
      <c r="B39" s="213"/>
      <c r="C39" s="213"/>
      <c r="D39" s="213"/>
      <c r="E39" s="213"/>
      <c r="F39" s="213"/>
      <c r="G39" s="214"/>
      <c r="H39" s="228"/>
      <c r="I39" s="229"/>
      <c r="J39" s="229"/>
      <c r="K39" s="229"/>
      <c r="L39" s="229"/>
      <c r="M39" s="229"/>
      <c r="N39" s="229"/>
      <c r="O39" s="229"/>
      <c r="P39" s="230"/>
      <c r="Q39" s="17"/>
      <c r="R39" s="18"/>
      <c r="S39" s="18"/>
      <c r="T39" s="19"/>
      <c r="U39" s="17"/>
      <c r="V39" s="18"/>
      <c r="W39" s="18"/>
      <c r="X39" s="19"/>
      <c r="Y39" s="17"/>
      <c r="Z39" s="18"/>
      <c r="AA39" s="18"/>
      <c r="AB39" s="19"/>
      <c r="AC39" s="17"/>
      <c r="AD39" s="18"/>
      <c r="AE39" s="18"/>
      <c r="AF39" s="19"/>
      <c r="AG39" s="17"/>
      <c r="AH39" s="18"/>
      <c r="AI39" s="18"/>
      <c r="AJ39" s="19"/>
    </row>
    <row r="40" spans="1:36" ht="15" customHeight="1">
      <c r="A40" s="215"/>
      <c r="B40" s="213"/>
      <c r="C40" s="213"/>
      <c r="D40" s="213"/>
      <c r="E40" s="213"/>
      <c r="F40" s="213"/>
      <c r="G40" s="214"/>
      <c r="H40" s="228"/>
      <c r="I40" s="229"/>
      <c r="J40" s="229"/>
      <c r="K40" s="229"/>
      <c r="L40" s="229"/>
      <c r="M40" s="229"/>
      <c r="N40" s="229"/>
      <c r="O40" s="229"/>
      <c r="P40" s="230"/>
      <c r="Q40" s="17"/>
      <c r="R40" s="237"/>
      <c r="S40" s="237"/>
      <c r="T40" s="19" t="s">
        <v>20</v>
      </c>
      <c r="U40" s="17"/>
      <c r="V40" s="237"/>
      <c r="W40" s="237"/>
      <c r="X40" s="19" t="s">
        <v>20</v>
      </c>
      <c r="Y40" s="17"/>
      <c r="Z40" s="237"/>
      <c r="AA40" s="237"/>
      <c r="AB40" s="19" t="s">
        <v>20</v>
      </c>
      <c r="AC40" s="17"/>
      <c r="AD40" s="237"/>
      <c r="AE40" s="237"/>
      <c r="AF40" s="19" t="s">
        <v>20</v>
      </c>
      <c r="AG40" s="17"/>
      <c r="AH40" s="237"/>
      <c r="AI40" s="237"/>
      <c r="AJ40" s="19" t="s">
        <v>20</v>
      </c>
    </row>
    <row r="41" spans="1:36" ht="3" customHeight="1">
      <c r="A41" s="216"/>
      <c r="B41" s="217"/>
      <c r="C41" s="217"/>
      <c r="D41" s="217"/>
      <c r="E41" s="217"/>
      <c r="F41" s="217"/>
      <c r="G41" s="218"/>
      <c r="H41" s="231"/>
      <c r="I41" s="232"/>
      <c r="J41" s="232"/>
      <c r="K41" s="232"/>
      <c r="L41" s="232"/>
      <c r="M41" s="232"/>
      <c r="N41" s="232"/>
      <c r="O41" s="232"/>
      <c r="P41" s="233"/>
      <c r="Q41" s="42"/>
      <c r="R41" s="43"/>
      <c r="S41" s="43"/>
      <c r="T41" s="44"/>
      <c r="U41" s="42"/>
      <c r="V41" s="43"/>
      <c r="W41" s="43"/>
      <c r="X41" s="44"/>
      <c r="Y41" s="42"/>
      <c r="Z41" s="43"/>
      <c r="AA41" s="43"/>
      <c r="AB41" s="44"/>
      <c r="AC41" s="42"/>
      <c r="AD41" s="43"/>
      <c r="AE41" s="43"/>
      <c r="AF41" s="44"/>
      <c r="AG41" s="42"/>
      <c r="AH41" s="43"/>
      <c r="AI41" s="43"/>
      <c r="AJ41" s="44"/>
    </row>
    <row r="42" spans="1:36" ht="3" customHeight="1">
      <c r="A42" s="73"/>
      <c r="B42" s="77"/>
      <c r="C42" s="77"/>
      <c r="D42" s="77"/>
      <c r="E42" s="77"/>
      <c r="F42" s="77"/>
      <c r="G42" s="78"/>
      <c r="H42" s="85"/>
      <c r="I42" s="86"/>
      <c r="J42" s="86"/>
      <c r="K42" s="86"/>
      <c r="L42" s="86"/>
      <c r="M42" s="86"/>
      <c r="N42" s="86"/>
      <c r="O42" s="84"/>
      <c r="P42" s="86"/>
      <c r="Q42" s="18"/>
      <c r="R42" s="18"/>
      <c r="S42" s="18"/>
      <c r="T42" s="18"/>
      <c r="U42" s="18"/>
      <c r="V42" s="18"/>
      <c r="W42" s="71"/>
      <c r="X42" s="18"/>
      <c r="Y42" s="18"/>
      <c r="Z42" s="18"/>
      <c r="AA42" s="18"/>
      <c r="AB42" s="18"/>
      <c r="AC42" s="18"/>
      <c r="AD42" s="71"/>
      <c r="AE42" s="18"/>
      <c r="AF42" s="18"/>
      <c r="AG42" s="18"/>
      <c r="AH42" s="18"/>
      <c r="AI42" s="18"/>
      <c r="AJ42" s="19"/>
    </row>
    <row r="43" spans="1:36" ht="13.5" customHeight="1">
      <c r="A43" s="139" t="s">
        <v>195</v>
      </c>
      <c r="B43" s="210"/>
      <c r="C43" s="210"/>
      <c r="D43" s="210"/>
      <c r="E43" s="210"/>
      <c r="F43" s="210"/>
      <c r="G43" s="211"/>
      <c r="H43" s="209" t="s">
        <v>149</v>
      </c>
      <c r="I43" s="241"/>
      <c r="J43" s="241"/>
      <c r="K43" s="241"/>
      <c r="L43" s="241"/>
      <c r="M43" s="241"/>
      <c r="N43" s="199"/>
      <c r="O43" s="209" t="s">
        <v>150</v>
      </c>
      <c r="P43" s="241"/>
      <c r="Q43" s="241"/>
      <c r="R43" s="241"/>
      <c r="S43" s="241"/>
      <c r="T43" s="241"/>
      <c r="U43" s="241"/>
      <c r="V43" s="199"/>
      <c r="W43" s="209" t="s">
        <v>151</v>
      </c>
      <c r="X43" s="241"/>
      <c r="Y43" s="241"/>
      <c r="Z43" s="241"/>
      <c r="AA43" s="241"/>
      <c r="AB43" s="241"/>
      <c r="AC43" s="199"/>
      <c r="AD43" s="209" t="s">
        <v>152</v>
      </c>
      <c r="AE43" s="241"/>
      <c r="AF43" s="241"/>
      <c r="AG43" s="241"/>
      <c r="AH43" s="241"/>
      <c r="AI43" s="241"/>
      <c r="AJ43" s="199"/>
    </row>
    <row r="44" spans="1:36" ht="13.5" customHeight="1">
      <c r="A44" s="222" t="s">
        <v>196</v>
      </c>
      <c r="B44" s="223"/>
      <c r="C44" s="223"/>
      <c r="D44" s="223"/>
      <c r="E44" s="223"/>
      <c r="F44" s="223"/>
      <c r="G44" s="224"/>
      <c r="H44" s="26"/>
      <c r="I44" s="23"/>
      <c r="J44" s="45"/>
      <c r="K44" s="23"/>
      <c r="L44" s="23"/>
      <c r="M44" s="23"/>
      <c r="N44" s="23"/>
      <c r="O44" s="26"/>
      <c r="P44" s="23"/>
      <c r="Q44" s="45"/>
      <c r="R44" s="23"/>
      <c r="S44" s="23"/>
      <c r="T44" s="23"/>
      <c r="U44" s="23"/>
      <c r="V44" s="23"/>
      <c r="W44" s="26"/>
      <c r="X44" s="45"/>
      <c r="Y44" s="23"/>
      <c r="Z44" s="23"/>
      <c r="AA44" s="23"/>
      <c r="AB44" s="23"/>
      <c r="AC44" s="23"/>
      <c r="AD44" s="26"/>
      <c r="AE44" s="23"/>
      <c r="AF44" s="23"/>
      <c r="AG44" s="23"/>
      <c r="AH44" s="23"/>
      <c r="AI44" s="23"/>
      <c r="AJ44" s="29"/>
    </row>
    <row r="45" spans="1:36" ht="13.5" customHeight="1">
      <c r="A45" s="219" t="s">
        <v>194</v>
      </c>
      <c r="B45" s="220"/>
      <c r="C45" s="220"/>
      <c r="D45" s="220"/>
      <c r="E45" s="220"/>
      <c r="F45" s="220"/>
      <c r="G45" s="221"/>
      <c r="H45" s="33"/>
      <c r="I45" s="21"/>
      <c r="J45" s="21"/>
      <c r="K45" s="21"/>
      <c r="L45" s="21"/>
      <c r="M45" s="21"/>
      <c r="N45" s="21"/>
      <c r="O45" s="33"/>
      <c r="P45" s="21"/>
      <c r="Q45" s="21"/>
      <c r="R45" s="21"/>
      <c r="S45" s="21"/>
      <c r="T45" s="21"/>
      <c r="U45" s="21"/>
      <c r="V45" s="21"/>
      <c r="W45" s="33"/>
      <c r="X45" s="21"/>
      <c r="Y45" s="21"/>
      <c r="Z45" s="21"/>
      <c r="AA45" s="21"/>
      <c r="AB45" s="21"/>
      <c r="AC45" s="21"/>
      <c r="AD45" s="33"/>
      <c r="AE45" s="21"/>
      <c r="AF45" s="21"/>
      <c r="AG45" s="21"/>
      <c r="AH45" s="21"/>
      <c r="AI45" s="21"/>
      <c r="AJ45" s="35"/>
    </row>
    <row r="46" spans="1:48" s="14" customFormat="1" ht="6.75" customHeight="1">
      <c r="A46" s="225" t="s">
        <v>25</v>
      </c>
      <c r="B46" s="281"/>
      <c r="C46" s="281"/>
      <c r="D46" s="281"/>
      <c r="E46" s="281"/>
      <c r="F46" s="281"/>
      <c r="G46" s="282"/>
      <c r="H46" s="82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6"/>
      <c r="AK46" s="13"/>
      <c r="AL46" s="8"/>
      <c r="AM46" s="8"/>
      <c r="AN46" s="8"/>
      <c r="AO46" s="13"/>
      <c r="AP46" s="13"/>
      <c r="AQ46" s="13"/>
      <c r="AR46" s="13"/>
      <c r="AS46" s="13"/>
      <c r="AT46" s="13"/>
      <c r="AU46" s="13"/>
      <c r="AV46" s="13"/>
    </row>
    <row r="47" spans="1:48" s="14" customFormat="1" ht="13.5" customHeight="1">
      <c r="A47" s="228"/>
      <c r="B47" s="183"/>
      <c r="C47" s="183"/>
      <c r="D47" s="183"/>
      <c r="E47" s="183"/>
      <c r="F47" s="183"/>
      <c r="G47" s="184"/>
      <c r="H47" s="73"/>
      <c r="I47" s="77"/>
      <c r="J47" s="77"/>
      <c r="K47" s="77"/>
      <c r="L47" s="23" t="s">
        <v>26</v>
      </c>
      <c r="M47" s="144"/>
      <c r="N47" s="146"/>
      <c r="O47" s="45" t="s">
        <v>27</v>
      </c>
      <c r="P47" s="77"/>
      <c r="Q47" s="77"/>
      <c r="R47" s="45" t="s">
        <v>141</v>
      </c>
      <c r="S47" s="77"/>
      <c r="T47" s="77"/>
      <c r="U47" s="77"/>
      <c r="V47" s="144"/>
      <c r="W47" s="145"/>
      <c r="X47" s="145"/>
      <c r="Y47" s="145"/>
      <c r="Z47" s="145"/>
      <c r="AA47" s="145"/>
      <c r="AB47" s="145"/>
      <c r="AC47" s="146"/>
      <c r="AD47" s="45" t="s">
        <v>142</v>
      </c>
      <c r="AE47" s="77"/>
      <c r="AF47" s="77"/>
      <c r="AG47" s="45"/>
      <c r="AH47" s="77"/>
      <c r="AI47" s="77"/>
      <c r="AJ47" s="78"/>
      <c r="AK47" s="13"/>
      <c r="AL47" s="8"/>
      <c r="AM47" s="8"/>
      <c r="AN47" s="8"/>
      <c r="AO47" s="13"/>
      <c r="AP47" s="13"/>
      <c r="AQ47" s="13"/>
      <c r="AR47" s="13"/>
      <c r="AS47" s="13"/>
      <c r="AT47" s="13"/>
      <c r="AU47" s="13"/>
      <c r="AV47" s="13"/>
    </row>
    <row r="48" spans="1:48" s="14" customFormat="1" ht="3.75" customHeight="1">
      <c r="A48" s="228"/>
      <c r="B48" s="183"/>
      <c r="C48" s="183"/>
      <c r="D48" s="183"/>
      <c r="E48" s="183"/>
      <c r="F48" s="183"/>
      <c r="G48" s="184"/>
      <c r="H48" s="73"/>
      <c r="I48" s="77"/>
      <c r="J48" s="77"/>
      <c r="K48" s="77"/>
      <c r="L48" s="23"/>
      <c r="M48" s="96"/>
      <c r="N48" s="96"/>
      <c r="O48" s="72"/>
      <c r="P48" s="37"/>
      <c r="Q48" s="37"/>
      <c r="R48" s="72"/>
      <c r="S48" s="37"/>
      <c r="T48" s="37"/>
      <c r="U48" s="37"/>
      <c r="V48" s="96"/>
      <c r="W48" s="96"/>
      <c r="X48" s="96"/>
      <c r="Y48" s="96"/>
      <c r="Z48" s="96"/>
      <c r="AA48" s="96"/>
      <c r="AB48" s="96"/>
      <c r="AC48" s="96"/>
      <c r="AD48" s="72"/>
      <c r="AE48" s="77"/>
      <c r="AF48" s="77"/>
      <c r="AG48" s="45"/>
      <c r="AH48" s="77"/>
      <c r="AI48" s="77"/>
      <c r="AJ48" s="78"/>
      <c r="AK48" s="13"/>
      <c r="AL48" s="8"/>
      <c r="AM48" s="8"/>
      <c r="AN48" s="8"/>
      <c r="AO48" s="13"/>
      <c r="AP48" s="13"/>
      <c r="AQ48" s="13"/>
      <c r="AR48" s="13"/>
      <c r="AS48" s="13"/>
      <c r="AT48" s="13"/>
      <c r="AU48" s="13"/>
      <c r="AV48" s="13"/>
    </row>
    <row r="49" spans="1:48" s="14" customFormat="1" ht="13.5">
      <c r="A49" s="182"/>
      <c r="B49" s="183"/>
      <c r="C49" s="183"/>
      <c r="D49" s="183"/>
      <c r="E49" s="183"/>
      <c r="F49" s="183"/>
      <c r="G49" s="184"/>
      <c r="H49" s="73"/>
      <c r="I49" s="45"/>
      <c r="J49" s="77"/>
      <c r="K49" s="77"/>
      <c r="L49" s="23" t="s">
        <v>26</v>
      </c>
      <c r="M49" s="144"/>
      <c r="N49" s="146"/>
      <c r="O49" s="45" t="s">
        <v>27</v>
      </c>
      <c r="P49" s="77"/>
      <c r="Q49" s="77"/>
      <c r="R49" s="45" t="s">
        <v>141</v>
      </c>
      <c r="S49" s="77"/>
      <c r="T49" s="77"/>
      <c r="U49" s="77"/>
      <c r="V49" s="144"/>
      <c r="W49" s="145"/>
      <c r="X49" s="145"/>
      <c r="Y49" s="145"/>
      <c r="Z49" s="145"/>
      <c r="AA49" s="145"/>
      <c r="AB49" s="145"/>
      <c r="AC49" s="146"/>
      <c r="AD49" s="45" t="s">
        <v>142</v>
      </c>
      <c r="AE49" s="77"/>
      <c r="AF49" s="77"/>
      <c r="AG49" s="45"/>
      <c r="AH49" s="77"/>
      <c r="AI49" s="77"/>
      <c r="AJ49" s="78"/>
      <c r="AK49" s="13"/>
      <c r="AL49" s="8"/>
      <c r="AM49" s="8"/>
      <c r="AN49" s="8"/>
      <c r="AO49" s="13"/>
      <c r="AP49" s="13"/>
      <c r="AQ49" s="13"/>
      <c r="AR49" s="13"/>
      <c r="AS49" s="13"/>
      <c r="AT49" s="13"/>
      <c r="AU49" s="13"/>
      <c r="AV49" s="13"/>
    </row>
    <row r="50" spans="1:48" s="14" customFormat="1" ht="15" customHeight="1">
      <c r="A50" s="283"/>
      <c r="B50" s="284"/>
      <c r="C50" s="284"/>
      <c r="D50" s="284"/>
      <c r="E50" s="284"/>
      <c r="F50" s="284"/>
      <c r="G50" s="285"/>
      <c r="H50" s="79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1"/>
      <c r="AK50" s="13"/>
      <c r="AL50" s="8"/>
      <c r="AM50" s="8"/>
      <c r="AN50" s="8"/>
      <c r="AO50" s="13"/>
      <c r="AP50" s="13"/>
      <c r="AQ50" s="13"/>
      <c r="AR50" s="13"/>
      <c r="AS50" s="13"/>
      <c r="AT50" s="13"/>
      <c r="AU50" s="13"/>
      <c r="AV50" s="13"/>
    </row>
    <row r="51" spans="1:48" s="14" customFormat="1" ht="13.5">
      <c r="A51" s="225" t="s">
        <v>28</v>
      </c>
      <c r="B51" s="281"/>
      <c r="C51" s="281"/>
      <c r="D51" s="281"/>
      <c r="E51" s="281"/>
      <c r="F51" s="281"/>
      <c r="G51" s="282"/>
      <c r="H51" s="22" t="s">
        <v>138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5"/>
      <c r="AK51" s="13"/>
      <c r="AL51" s="8"/>
      <c r="AM51" s="8"/>
      <c r="AN51" s="8"/>
      <c r="AO51" s="13"/>
      <c r="AP51" s="13"/>
      <c r="AQ51" s="13"/>
      <c r="AR51" s="13"/>
      <c r="AS51" s="13"/>
      <c r="AT51" s="13"/>
      <c r="AU51" s="13"/>
      <c r="AV51" s="13"/>
    </row>
    <row r="52" spans="1:48" s="14" customFormat="1" ht="3.75" customHeight="1">
      <c r="A52" s="182"/>
      <c r="B52" s="183"/>
      <c r="C52" s="183"/>
      <c r="D52" s="183"/>
      <c r="E52" s="183"/>
      <c r="F52" s="183"/>
      <c r="G52" s="184"/>
      <c r="H52" s="26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9"/>
      <c r="AK52" s="13"/>
      <c r="AL52" s="8"/>
      <c r="AM52" s="8"/>
      <c r="AN52" s="8"/>
      <c r="AO52" s="13"/>
      <c r="AP52" s="13"/>
      <c r="AQ52" s="13"/>
      <c r="AR52" s="13"/>
      <c r="AS52" s="13"/>
      <c r="AT52" s="13"/>
      <c r="AU52" s="13"/>
      <c r="AV52" s="13"/>
    </row>
    <row r="53" spans="1:48" s="14" customFormat="1" ht="13.5">
      <c r="A53" s="182"/>
      <c r="B53" s="183"/>
      <c r="C53" s="183"/>
      <c r="D53" s="183"/>
      <c r="E53" s="183"/>
      <c r="F53" s="183"/>
      <c r="G53" s="184"/>
      <c r="H53" s="46" t="s">
        <v>29</v>
      </c>
      <c r="I53" s="144"/>
      <c r="J53" s="145"/>
      <c r="K53" s="145"/>
      <c r="L53" s="145"/>
      <c r="M53" s="145"/>
      <c r="N53" s="145"/>
      <c r="O53" s="145"/>
      <c r="P53" s="146"/>
      <c r="Q53" s="23" t="s">
        <v>30</v>
      </c>
      <c r="R53" s="144"/>
      <c r="S53" s="145"/>
      <c r="T53" s="145"/>
      <c r="U53" s="145"/>
      <c r="V53" s="145"/>
      <c r="W53" s="145"/>
      <c r="X53" s="145"/>
      <c r="Y53" s="146"/>
      <c r="Z53" s="23" t="s">
        <v>31</v>
      </c>
      <c r="AA53" s="144"/>
      <c r="AB53" s="145"/>
      <c r="AC53" s="145"/>
      <c r="AD53" s="145"/>
      <c r="AE53" s="145"/>
      <c r="AF53" s="145"/>
      <c r="AG53" s="145"/>
      <c r="AH53" s="146"/>
      <c r="AI53" s="23"/>
      <c r="AJ53" s="29"/>
      <c r="AK53" s="13"/>
      <c r="AL53" s="8"/>
      <c r="AM53" s="8"/>
      <c r="AN53" s="8"/>
      <c r="AO53" s="13"/>
      <c r="AP53" s="13"/>
      <c r="AQ53" s="13"/>
      <c r="AR53" s="13"/>
      <c r="AS53" s="13"/>
      <c r="AT53" s="13"/>
      <c r="AU53" s="13"/>
      <c r="AV53" s="13"/>
    </row>
    <row r="54" spans="1:48" s="14" customFormat="1" ht="3.75" customHeight="1">
      <c r="A54" s="182"/>
      <c r="B54" s="183"/>
      <c r="C54" s="183"/>
      <c r="D54" s="183"/>
      <c r="E54" s="183"/>
      <c r="F54" s="183"/>
      <c r="G54" s="184"/>
      <c r="H54" s="26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9"/>
      <c r="AK54" s="13"/>
      <c r="AL54" s="8"/>
      <c r="AM54" s="8"/>
      <c r="AN54" s="8"/>
      <c r="AO54" s="13"/>
      <c r="AP54" s="13"/>
      <c r="AQ54" s="13"/>
      <c r="AR54" s="13"/>
      <c r="AS54" s="13"/>
      <c r="AT54" s="13"/>
      <c r="AU54" s="13"/>
      <c r="AV54" s="13"/>
    </row>
    <row r="55" spans="1:48" s="14" customFormat="1" ht="13.5">
      <c r="A55" s="182"/>
      <c r="B55" s="183"/>
      <c r="C55" s="183"/>
      <c r="D55" s="183"/>
      <c r="E55" s="183"/>
      <c r="F55" s="183"/>
      <c r="G55" s="184"/>
      <c r="H55" s="46" t="s">
        <v>32</v>
      </c>
      <c r="I55" s="144"/>
      <c r="J55" s="145"/>
      <c r="K55" s="145"/>
      <c r="L55" s="145"/>
      <c r="M55" s="145"/>
      <c r="N55" s="145"/>
      <c r="O55" s="145"/>
      <c r="P55" s="146"/>
      <c r="Q55" s="23" t="s">
        <v>33</v>
      </c>
      <c r="R55" s="144"/>
      <c r="S55" s="145"/>
      <c r="T55" s="145"/>
      <c r="U55" s="145"/>
      <c r="V55" s="145"/>
      <c r="W55" s="145"/>
      <c r="X55" s="145"/>
      <c r="Y55" s="146"/>
      <c r="Z55" s="23" t="s">
        <v>34</v>
      </c>
      <c r="AA55" s="144"/>
      <c r="AB55" s="145"/>
      <c r="AC55" s="145"/>
      <c r="AD55" s="145"/>
      <c r="AE55" s="145"/>
      <c r="AF55" s="145"/>
      <c r="AG55" s="145"/>
      <c r="AH55" s="146"/>
      <c r="AI55" s="23"/>
      <c r="AJ55" s="29"/>
      <c r="AK55" s="13"/>
      <c r="AL55" s="8"/>
      <c r="AM55" s="8"/>
      <c r="AN55" s="8"/>
      <c r="AO55" s="13"/>
      <c r="AP55" s="13"/>
      <c r="AQ55" s="13"/>
      <c r="AR55" s="13"/>
      <c r="AS55" s="13"/>
      <c r="AT55" s="13"/>
      <c r="AU55" s="13"/>
      <c r="AV55" s="13"/>
    </row>
    <row r="56" spans="1:48" s="14" customFormat="1" ht="3.75" customHeight="1">
      <c r="A56" s="283"/>
      <c r="B56" s="284"/>
      <c r="C56" s="284"/>
      <c r="D56" s="284"/>
      <c r="E56" s="284"/>
      <c r="F56" s="284"/>
      <c r="G56" s="285"/>
      <c r="H56" s="33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35"/>
      <c r="AK56" s="13"/>
      <c r="AL56" s="8"/>
      <c r="AM56" s="8"/>
      <c r="AN56" s="8"/>
      <c r="AO56" s="13"/>
      <c r="AP56" s="13"/>
      <c r="AQ56" s="13"/>
      <c r="AR56" s="13"/>
      <c r="AS56" s="13"/>
      <c r="AT56" s="13"/>
      <c r="AU56" s="13"/>
      <c r="AV56" s="13"/>
    </row>
    <row r="57" spans="1:48" s="14" customFormat="1" ht="3.75" customHeight="1">
      <c r="A57" s="124"/>
      <c r="B57" s="119"/>
      <c r="C57" s="119"/>
      <c r="D57" s="119"/>
      <c r="E57" s="119"/>
      <c r="F57" s="119"/>
      <c r="G57" s="120"/>
      <c r="H57" s="22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5"/>
      <c r="AK57" s="13"/>
      <c r="AL57" s="8"/>
      <c r="AM57" s="8"/>
      <c r="AN57" s="8"/>
      <c r="AO57" s="13"/>
      <c r="AP57" s="13"/>
      <c r="AQ57" s="13"/>
      <c r="AR57" s="13"/>
      <c r="AS57" s="13"/>
      <c r="AT57" s="13"/>
      <c r="AU57" s="13"/>
      <c r="AV57" s="13"/>
    </row>
    <row r="58" spans="1:48" s="14" customFormat="1" ht="14.25" customHeight="1">
      <c r="A58" s="275" t="s">
        <v>199</v>
      </c>
      <c r="B58" s="276"/>
      <c r="C58" s="276"/>
      <c r="D58" s="276"/>
      <c r="E58" s="276"/>
      <c r="F58" s="276"/>
      <c r="G58" s="277"/>
      <c r="H58" s="26"/>
      <c r="I58" s="251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3"/>
      <c r="AJ58" s="29"/>
      <c r="AK58" s="13"/>
      <c r="AL58" s="8"/>
      <c r="AM58" s="8"/>
      <c r="AN58" s="8"/>
      <c r="AO58" s="13"/>
      <c r="AP58" s="13"/>
      <c r="AQ58" s="13"/>
      <c r="AR58" s="13"/>
      <c r="AS58" s="13"/>
      <c r="AT58" s="13"/>
      <c r="AU58" s="13"/>
      <c r="AV58" s="13"/>
    </row>
    <row r="59" spans="1:48" s="14" customFormat="1" ht="14.25" customHeight="1">
      <c r="A59" s="278"/>
      <c r="B59" s="276"/>
      <c r="C59" s="276"/>
      <c r="D59" s="276"/>
      <c r="E59" s="276"/>
      <c r="F59" s="276"/>
      <c r="G59" s="277"/>
      <c r="H59" s="26"/>
      <c r="I59" s="254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6"/>
      <c r="AJ59" s="29"/>
      <c r="AK59" s="13"/>
      <c r="AL59" s="8"/>
      <c r="AM59" s="8"/>
      <c r="AN59" s="8"/>
      <c r="AO59" s="13"/>
      <c r="AP59" s="13"/>
      <c r="AQ59" s="13"/>
      <c r="AR59" s="13"/>
      <c r="AS59" s="13"/>
      <c r="AT59" s="13"/>
      <c r="AU59" s="13"/>
      <c r="AV59" s="13"/>
    </row>
    <row r="60" spans="1:48" s="14" customFormat="1" ht="14.25" customHeight="1">
      <c r="A60" s="209" t="s">
        <v>200</v>
      </c>
      <c r="B60" s="279"/>
      <c r="C60" s="279"/>
      <c r="D60" s="279"/>
      <c r="E60" s="279"/>
      <c r="F60" s="279"/>
      <c r="G60" s="280"/>
      <c r="H60" s="26"/>
      <c r="I60" s="257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9"/>
      <c r="AJ60" s="29"/>
      <c r="AK60" s="13"/>
      <c r="AL60" s="8"/>
      <c r="AM60" s="8"/>
      <c r="AN60" s="8"/>
      <c r="AO60" s="13"/>
      <c r="AP60" s="13"/>
      <c r="AQ60" s="13"/>
      <c r="AR60" s="13"/>
      <c r="AS60" s="13"/>
      <c r="AT60" s="13"/>
      <c r="AU60" s="13"/>
      <c r="AV60" s="13"/>
    </row>
    <row r="61" spans="1:48" s="14" customFormat="1" ht="3.75" customHeight="1">
      <c r="A61" s="121"/>
      <c r="B61" s="122"/>
      <c r="C61" s="122"/>
      <c r="D61" s="122"/>
      <c r="E61" s="122"/>
      <c r="F61" s="122"/>
      <c r="G61" s="123"/>
      <c r="H61" s="33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35"/>
      <c r="AK61" s="13"/>
      <c r="AL61" s="8"/>
      <c r="AM61" s="8"/>
      <c r="AN61" s="8"/>
      <c r="AO61" s="13"/>
      <c r="AP61" s="13"/>
      <c r="AQ61" s="13"/>
      <c r="AR61" s="13"/>
      <c r="AS61" s="13"/>
      <c r="AT61" s="13"/>
      <c r="AU61" s="13"/>
      <c r="AV61" s="13"/>
    </row>
    <row r="62" spans="1:48" s="14" customFormat="1" ht="13.5">
      <c r="A62" s="138" t="s">
        <v>134</v>
      </c>
      <c r="B62" s="260"/>
      <c r="C62" s="260"/>
      <c r="D62" s="260"/>
      <c r="E62" s="260"/>
      <c r="F62" s="260"/>
      <c r="G62" s="261"/>
      <c r="H62" s="22" t="s">
        <v>135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5"/>
      <c r="AK62" s="13"/>
      <c r="AL62" s="8"/>
      <c r="AM62" s="8"/>
      <c r="AN62" s="8"/>
      <c r="AO62" s="13"/>
      <c r="AP62" s="13"/>
      <c r="AQ62" s="13"/>
      <c r="AR62" s="13"/>
      <c r="AS62" s="13"/>
      <c r="AT62" s="13"/>
      <c r="AU62" s="13"/>
      <c r="AV62" s="13"/>
    </row>
    <row r="63" spans="1:48" s="14" customFormat="1" ht="3" customHeight="1">
      <c r="A63" s="209"/>
      <c r="B63" s="262"/>
      <c r="C63" s="262"/>
      <c r="D63" s="262"/>
      <c r="E63" s="262"/>
      <c r="F63" s="262"/>
      <c r="G63" s="263"/>
      <c r="H63" s="26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9"/>
      <c r="AK63" s="13"/>
      <c r="AL63" s="8"/>
      <c r="AM63" s="8"/>
      <c r="AN63" s="8"/>
      <c r="AO63" s="13"/>
      <c r="AP63" s="13"/>
      <c r="AQ63" s="13"/>
      <c r="AR63" s="13"/>
      <c r="AS63" s="13"/>
      <c r="AT63" s="13"/>
      <c r="AU63" s="13"/>
      <c r="AV63" s="13"/>
    </row>
    <row r="64" spans="1:48" s="14" customFormat="1" ht="13.5">
      <c r="A64" s="209"/>
      <c r="B64" s="262"/>
      <c r="C64" s="262"/>
      <c r="D64" s="262"/>
      <c r="E64" s="262"/>
      <c r="F64" s="262"/>
      <c r="G64" s="263"/>
      <c r="H64" s="46" t="s">
        <v>29</v>
      </c>
      <c r="I64" s="234"/>
      <c r="J64" s="235"/>
      <c r="K64" s="235"/>
      <c r="L64" s="235"/>
      <c r="M64" s="235"/>
      <c r="N64" s="235"/>
      <c r="O64" s="235"/>
      <c r="P64" s="236"/>
      <c r="Q64" s="23" t="s">
        <v>30</v>
      </c>
      <c r="R64" s="234"/>
      <c r="S64" s="235"/>
      <c r="T64" s="235"/>
      <c r="U64" s="235"/>
      <c r="V64" s="235"/>
      <c r="W64" s="235"/>
      <c r="X64" s="235"/>
      <c r="Y64" s="236"/>
      <c r="Z64" s="23" t="s">
        <v>31</v>
      </c>
      <c r="AA64" s="234"/>
      <c r="AB64" s="235"/>
      <c r="AC64" s="235"/>
      <c r="AD64" s="235"/>
      <c r="AE64" s="235"/>
      <c r="AF64" s="235"/>
      <c r="AG64" s="235"/>
      <c r="AH64" s="236"/>
      <c r="AI64" s="23"/>
      <c r="AJ64" s="29"/>
      <c r="AK64" s="13"/>
      <c r="AL64" s="8"/>
      <c r="AM64" s="8"/>
      <c r="AN64" s="8"/>
      <c r="AO64" s="13"/>
      <c r="AP64" s="13"/>
      <c r="AQ64" s="13"/>
      <c r="AR64" s="13"/>
      <c r="AS64" s="13"/>
      <c r="AT64" s="13"/>
      <c r="AU64" s="13"/>
      <c r="AV64" s="13"/>
    </row>
    <row r="65" spans="1:48" s="14" customFormat="1" ht="3" customHeight="1">
      <c r="A65" s="209"/>
      <c r="B65" s="262"/>
      <c r="C65" s="262"/>
      <c r="D65" s="262"/>
      <c r="E65" s="262"/>
      <c r="F65" s="262"/>
      <c r="G65" s="263"/>
      <c r="H65" s="26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9"/>
      <c r="AK65" s="13"/>
      <c r="AL65" s="8"/>
      <c r="AM65" s="8"/>
      <c r="AN65" s="8"/>
      <c r="AO65" s="13"/>
      <c r="AP65" s="13"/>
      <c r="AQ65" s="13"/>
      <c r="AR65" s="13"/>
      <c r="AS65" s="13"/>
      <c r="AT65" s="13"/>
      <c r="AU65" s="13"/>
      <c r="AV65" s="13"/>
    </row>
    <row r="66" spans="1:48" s="14" customFormat="1" ht="13.5">
      <c r="A66" s="209"/>
      <c r="B66" s="262"/>
      <c r="C66" s="262"/>
      <c r="D66" s="262"/>
      <c r="E66" s="262"/>
      <c r="F66" s="262"/>
      <c r="G66" s="263"/>
      <c r="H66" s="46" t="s">
        <v>32</v>
      </c>
      <c r="I66" s="234"/>
      <c r="J66" s="235"/>
      <c r="K66" s="235"/>
      <c r="L66" s="235"/>
      <c r="M66" s="235"/>
      <c r="N66" s="235"/>
      <c r="O66" s="235"/>
      <c r="P66" s="236"/>
      <c r="Q66" s="23" t="s">
        <v>33</v>
      </c>
      <c r="R66" s="234"/>
      <c r="S66" s="235"/>
      <c r="T66" s="235"/>
      <c r="U66" s="235"/>
      <c r="V66" s="235"/>
      <c r="W66" s="235"/>
      <c r="X66" s="235"/>
      <c r="Y66" s="236"/>
      <c r="Z66" s="23" t="s">
        <v>34</v>
      </c>
      <c r="AA66" s="234"/>
      <c r="AB66" s="235"/>
      <c r="AC66" s="235"/>
      <c r="AD66" s="235"/>
      <c r="AE66" s="235"/>
      <c r="AF66" s="235"/>
      <c r="AG66" s="235"/>
      <c r="AH66" s="236"/>
      <c r="AI66" s="23"/>
      <c r="AJ66" s="29"/>
      <c r="AK66" s="13"/>
      <c r="AL66" s="8"/>
      <c r="AM66" s="8"/>
      <c r="AN66" s="8"/>
      <c r="AO66" s="13"/>
      <c r="AP66" s="13"/>
      <c r="AQ66" s="13"/>
      <c r="AR66" s="13"/>
      <c r="AS66" s="13"/>
      <c r="AT66" s="13"/>
      <c r="AU66" s="13"/>
      <c r="AV66" s="13"/>
    </row>
    <row r="67" spans="1:36" ht="3" customHeight="1">
      <c r="A67" s="135"/>
      <c r="B67" s="136"/>
      <c r="C67" s="136"/>
      <c r="D67" s="136"/>
      <c r="E67" s="136"/>
      <c r="F67" s="136"/>
      <c r="G67" s="137"/>
      <c r="H67" s="47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9"/>
    </row>
    <row r="68" spans="1:36" ht="4.5" customHeight="1">
      <c r="A68" s="271" t="s">
        <v>42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1"/>
      <c r="T68" s="22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5"/>
    </row>
    <row r="69" spans="1:36" ht="13.5">
      <c r="A69" s="209"/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3"/>
      <c r="T69" s="26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9"/>
    </row>
    <row r="70" spans="1:36" ht="4.5" customHeight="1">
      <c r="A70" s="135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7"/>
      <c r="T70" s="33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35"/>
    </row>
    <row r="71" spans="1:36" ht="3" customHeight="1">
      <c r="A71" s="2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5"/>
    </row>
    <row r="72" spans="1:36" ht="18.75" customHeight="1">
      <c r="A72" s="272" t="s">
        <v>201</v>
      </c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4"/>
    </row>
    <row r="73" spans="1:36" ht="3" customHeight="1">
      <c r="A73" s="26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9"/>
    </row>
    <row r="74" spans="1:36" ht="13.5">
      <c r="A74" s="26"/>
      <c r="B74" s="50"/>
      <c r="C74" s="34"/>
      <c r="D74" s="51"/>
      <c r="E74" s="242" t="s">
        <v>35</v>
      </c>
      <c r="F74" s="243"/>
      <c r="G74" s="243"/>
      <c r="H74" s="243"/>
      <c r="I74" s="243"/>
      <c r="J74" s="244"/>
      <c r="K74" s="242" t="s">
        <v>36</v>
      </c>
      <c r="L74" s="243"/>
      <c r="M74" s="243"/>
      <c r="N74" s="243"/>
      <c r="O74" s="243"/>
      <c r="P74" s="244"/>
      <c r="Q74" s="242" t="s">
        <v>37</v>
      </c>
      <c r="R74" s="243"/>
      <c r="S74" s="243"/>
      <c r="T74" s="243"/>
      <c r="U74" s="243"/>
      <c r="V74" s="244"/>
      <c r="W74" s="242" t="s">
        <v>38</v>
      </c>
      <c r="X74" s="243"/>
      <c r="Y74" s="243"/>
      <c r="Z74" s="243"/>
      <c r="AA74" s="243"/>
      <c r="AB74" s="244"/>
      <c r="AC74" s="242" t="s">
        <v>39</v>
      </c>
      <c r="AD74" s="243"/>
      <c r="AE74" s="243"/>
      <c r="AF74" s="243"/>
      <c r="AG74" s="243"/>
      <c r="AH74" s="244"/>
      <c r="AI74" s="23"/>
      <c r="AJ74" s="29"/>
    </row>
    <row r="75" spans="1:36" ht="33.75" customHeight="1">
      <c r="A75" s="26"/>
      <c r="B75" s="138" t="s">
        <v>43</v>
      </c>
      <c r="C75" s="260"/>
      <c r="D75" s="261"/>
      <c r="E75" s="245"/>
      <c r="F75" s="246"/>
      <c r="G75" s="246"/>
      <c r="H75" s="246"/>
      <c r="I75" s="246"/>
      <c r="J75" s="247"/>
      <c r="K75" s="245"/>
      <c r="L75" s="246"/>
      <c r="M75" s="246"/>
      <c r="N75" s="246"/>
      <c r="O75" s="246"/>
      <c r="P75" s="247"/>
      <c r="Q75" s="245"/>
      <c r="R75" s="246"/>
      <c r="S75" s="246"/>
      <c r="T75" s="246"/>
      <c r="U75" s="246"/>
      <c r="V75" s="247"/>
      <c r="W75" s="245"/>
      <c r="X75" s="246"/>
      <c r="Y75" s="246"/>
      <c r="Z75" s="246"/>
      <c r="AA75" s="246"/>
      <c r="AB75" s="247"/>
      <c r="AC75" s="245"/>
      <c r="AD75" s="246"/>
      <c r="AE75" s="246"/>
      <c r="AF75" s="246"/>
      <c r="AG75" s="246"/>
      <c r="AH75" s="247"/>
      <c r="AI75" s="23"/>
      <c r="AJ75" s="29"/>
    </row>
    <row r="76" spans="1:36" ht="33.75" customHeight="1">
      <c r="A76" s="26"/>
      <c r="B76" s="270" t="s">
        <v>44</v>
      </c>
      <c r="C76" s="243"/>
      <c r="D76" s="244"/>
      <c r="E76" s="248"/>
      <c r="F76" s="249"/>
      <c r="G76" s="249"/>
      <c r="H76" s="249"/>
      <c r="I76" s="249"/>
      <c r="J76" s="250"/>
      <c r="K76" s="248"/>
      <c r="L76" s="249"/>
      <c r="M76" s="249"/>
      <c r="N76" s="249"/>
      <c r="O76" s="249"/>
      <c r="P76" s="250"/>
      <c r="Q76" s="248"/>
      <c r="R76" s="249"/>
      <c r="S76" s="249"/>
      <c r="T76" s="249"/>
      <c r="U76" s="249"/>
      <c r="V76" s="250"/>
      <c r="W76" s="248"/>
      <c r="X76" s="249"/>
      <c r="Y76" s="249"/>
      <c r="Z76" s="249"/>
      <c r="AA76" s="249"/>
      <c r="AB76" s="250"/>
      <c r="AC76" s="248"/>
      <c r="AD76" s="249"/>
      <c r="AE76" s="249"/>
      <c r="AF76" s="249"/>
      <c r="AG76" s="249"/>
      <c r="AH76" s="250"/>
      <c r="AI76" s="23"/>
      <c r="AJ76" s="29"/>
    </row>
    <row r="77" spans="1:36" ht="3" customHeight="1">
      <c r="A77" s="26" t="s">
        <v>40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9"/>
    </row>
    <row r="78" spans="1:36" ht="15" customHeight="1">
      <c r="A78" s="26"/>
      <c r="B78" s="23" t="s">
        <v>202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9"/>
    </row>
    <row r="79" spans="1:36" ht="5.25" customHeight="1">
      <c r="A79" s="33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35"/>
    </row>
    <row r="80" spans="1:36" ht="3.75" customHeight="1">
      <c r="A80" s="138" t="s">
        <v>41</v>
      </c>
      <c r="B80" s="260"/>
      <c r="C80" s="260"/>
      <c r="D80" s="260"/>
      <c r="E80" s="260"/>
      <c r="F80" s="260"/>
      <c r="G80" s="261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7"/>
      <c r="AB80" s="106"/>
      <c r="AC80" s="108"/>
      <c r="AD80" s="107"/>
      <c r="AE80" s="106"/>
      <c r="AF80" s="108"/>
      <c r="AG80" s="107"/>
      <c r="AH80" s="106"/>
      <c r="AI80" s="106"/>
      <c r="AJ80" s="108"/>
    </row>
    <row r="81" spans="1:36" ht="13.5">
      <c r="A81" s="209"/>
      <c r="B81" s="262"/>
      <c r="C81" s="262"/>
      <c r="D81" s="262"/>
      <c r="E81" s="262"/>
      <c r="F81" s="262"/>
      <c r="G81" s="263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10"/>
      <c r="AB81" s="109"/>
      <c r="AC81" s="111"/>
      <c r="AD81" s="110"/>
      <c r="AE81" s="109"/>
      <c r="AF81" s="111"/>
      <c r="AG81" s="110"/>
      <c r="AH81" s="109"/>
      <c r="AI81" s="109"/>
      <c r="AJ81" s="111"/>
    </row>
    <row r="82" spans="1:36" ht="12" customHeight="1">
      <c r="A82" s="209"/>
      <c r="B82" s="262"/>
      <c r="C82" s="262"/>
      <c r="D82" s="262"/>
      <c r="E82" s="262"/>
      <c r="F82" s="262"/>
      <c r="G82" s="263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10"/>
      <c r="AB82" s="109"/>
      <c r="AC82" s="111"/>
      <c r="AD82" s="110"/>
      <c r="AE82" s="109"/>
      <c r="AF82" s="111"/>
      <c r="AG82" s="110"/>
      <c r="AH82" s="109"/>
      <c r="AI82" s="109"/>
      <c r="AJ82" s="111"/>
    </row>
    <row r="83" spans="1:36" ht="3.75" customHeight="1">
      <c r="A83" s="135"/>
      <c r="B83" s="136"/>
      <c r="C83" s="136"/>
      <c r="D83" s="136"/>
      <c r="E83" s="136"/>
      <c r="F83" s="136"/>
      <c r="G83" s="137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3"/>
      <c r="AB83" s="112"/>
      <c r="AC83" s="114"/>
      <c r="AD83" s="113"/>
      <c r="AE83" s="112"/>
      <c r="AF83" s="114"/>
      <c r="AG83" s="113"/>
      <c r="AH83" s="112"/>
      <c r="AI83" s="112"/>
      <c r="AJ83" s="114"/>
    </row>
    <row r="84" spans="1:36" ht="4.5" customHeight="1">
      <c r="A84" s="5"/>
      <c r="B84" s="5"/>
      <c r="C84" s="5"/>
      <c r="D84" s="5"/>
      <c r="E84" s="5"/>
      <c r="F84" s="5"/>
      <c r="G84" s="5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</row>
    <row r="85" spans="1:36" ht="7.5" customHeight="1">
      <c r="A85" s="52"/>
      <c r="B85" s="52"/>
      <c r="C85" s="52"/>
      <c r="D85" s="52"/>
      <c r="E85" s="52"/>
      <c r="F85" s="52"/>
      <c r="G85" s="52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</row>
    <row r="86" spans="1:37" ht="24.75" customHeight="1">
      <c r="A86" s="52"/>
      <c r="B86" s="52"/>
      <c r="C86" s="52"/>
      <c r="D86" s="52"/>
      <c r="E86" s="52"/>
      <c r="F86" s="52"/>
      <c r="G86" s="52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4"/>
    </row>
    <row r="87" spans="1:48" s="59" customFormat="1" ht="13.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6"/>
      <c r="AL87" s="57"/>
      <c r="AM87" s="57"/>
      <c r="AN87" s="57"/>
      <c r="AO87" s="58"/>
      <c r="AP87" s="58"/>
      <c r="AQ87" s="58"/>
      <c r="AR87" s="58"/>
      <c r="AS87" s="58"/>
      <c r="AT87" s="58"/>
      <c r="AU87" s="58"/>
      <c r="AV87" s="58"/>
    </row>
    <row r="88" spans="1:48" s="59" customFormat="1" ht="13.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6"/>
      <c r="AL88" s="57"/>
      <c r="AM88" s="57"/>
      <c r="AN88" s="57"/>
      <c r="AO88" s="58"/>
      <c r="AP88" s="58"/>
      <c r="AQ88" s="58"/>
      <c r="AR88" s="58"/>
      <c r="AS88" s="58"/>
      <c r="AT88" s="58"/>
      <c r="AU88" s="58"/>
      <c r="AV88" s="58"/>
    </row>
    <row r="89" spans="1:48" s="59" customFormat="1" ht="13.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6"/>
      <c r="AL89" s="57"/>
      <c r="AM89" s="57"/>
      <c r="AN89" s="57"/>
      <c r="AO89" s="58"/>
      <c r="AP89" s="58"/>
      <c r="AQ89" s="58"/>
      <c r="AR89" s="58"/>
      <c r="AS89" s="58"/>
      <c r="AT89" s="58"/>
      <c r="AU89" s="58"/>
      <c r="AV89" s="58"/>
    </row>
    <row r="90" spans="1:48" s="59" customFormat="1" ht="13.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6"/>
      <c r="AL90" s="57"/>
      <c r="AM90" s="57"/>
      <c r="AN90" s="57"/>
      <c r="AO90" s="58"/>
      <c r="AP90" s="58"/>
      <c r="AQ90" s="58"/>
      <c r="AR90" s="58"/>
      <c r="AS90" s="58"/>
      <c r="AT90" s="58"/>
      <c r="AU90" s="58"/>
      <c r="AV90" s="58"/>
    </row>
    <row r="91" spans="1:48" s="59" customFormat="1" ht="13.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6"/>
      <c r="AL91" s="57"/>
      <c r="AM91" s="57"/>
      <c r="AN91" s="57"/>
      <c r="AO91" s="58"/>
      <c r="AP91" s="58"/>
      <c r="AQ91" s="58"/>
      <c r="AR91" s="58"/>
      <c r="AS91" s="58"/>
      <c r="AT91" s="58"/>
      <c r="AU91" s="58"/>
      <c r="AV91" s="58"/>
    </row>
    <row r="92" spans="1:48" s="59" customFormat="1" ht="13.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6"/>
      <c r="AL92" s="57"/>
      <c r="AM92" s="57"/>
      <c r="AN92" s="57"/>
      <c r="AO92" s="58"/>
      <c r="AP92" s="58"/>
      <c r="AQ92" s="58"/>
      <c r="AR92" s="58"/>
      <c r="AS92" s="58"/>
      <c r="AT92" s="58"/>
      <c r="AU92" s="58"/>
      <c r="AV92" s="58"/>
    </row>
    <row r="93" spans="1:48" s="59" customFormat="1" ht="13.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6"/>
      <c r="AL93" s="57"/>
      <c r="AM93" s="57"/>
      <c r="AN93" s="57"/>
      <c r="AO93" s="58"/>
      <c r="AP93" s="58"/>
      <c r="AQ93" s="58"/>
      <c r="AR93" s="58"/>
      <c r="AS93" s="58"/>
      <c r="AT93" s="58"/>
      <c r="AU93" s="58"/>
      <c r="AV93" s="58"/>
    </row>
    <row r="94" spans="1:48" s="59" customFormat="1" ht="13.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6"/>
      <c r="AL94" s="57"/>
      <c r="AM94" s="57"/>
      <c r="AN94" s="57"/>
      <c r="AO94" s="58"/>
      <c r="AP94" s="58"/>
      <c r="AQ94" s="58"/>
      <c r="AR94" s="58"/>
      <c r="AS94" s="58"/>
      <c r="AT94" s="58"/>
      <c r="AU94" s="58"/>
      <c r="AV94" s="58"/>
    </row>
    <row r="95" spans="1:48" s="59" customFormat="1" ht="13.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6"/>
      <c r="AL95" s="57"/>
      <c r="AM95" s="57"/>
      <c r="AN95" s="57"/>
      <c r="AO95" s="58"/>
      <c r="AP95" s="58"/>
      <c r="AQ95" s="58"/>
      <c r="AR95" s="58"/>
      <c r="AS95" s="58"/>
      <c r="AT95" s="58"/>
      <c r="AU95" s="58"/>
      <c r="AV95" s="58"/>
    </row>
    <row r="96" spans="1:37" ht="13.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54"/>
    </row>
    <row r="97" spans="1:37" ht="13.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54"/>
    </row>
    <row r="98" spans="1:37" ht="13.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54"/>
    </row>
    <row r="99" spans="1:37" ht="13.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54"/>
    </row>
    <row r="100" spans="1:37" ht="13.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54"/>
    </row>
    <row r="101" spans="1:37" ht="13.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54"/>
    </row>
    <row r="102" spans="1:37" ht="13.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54"/>
    </row>
    <row r="103" spans="1:37" ht="13.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54"/>
    </row>
    <row r="104" spans="1:37" ht="13.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54"/>
    </row>
    <row r="105" spans="1:37" ht="13.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54"/>
    </row>
    <row r="106" spans="1:37" ht="13.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54"/>
    </row>
    <row r="107" spans="1:37" ht="13.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54"/>
    </row>
    <row r="108" spans="1:37" ht="13.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54"/>
    </row>
    <row r="109" spans="1:37" ht="13.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54"/>
    </row>
    <row r="110" spans="1:37" ht="13.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54"/>
    </row>
    <row r="111" spans="1:37" ht="13.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54"/>
    </row>
    <row r="112" spans="1:37" ht="13.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54"/>
    </row>
    <row r="113" spans="1:37" ht="13.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54"/>
    </row>
    <row r="114" spans="1:37" ht="13.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54"/>
    </row>
    <row r="115" spans="1:37" ht="13.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54"/>
    </row>
    <row r="116" spans="1:37" ht="13.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54"/>
    </row>
    <row r="117" spans="1:37" ht="13.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54"/>
    </row>
    <row r="118" spans="1:37" ht="13.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54"/>
    </row>
    <row r="119" spans="1:37" ht="13.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54"/>
    </row>
    <row r="120" spans="1:37" ht="13.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54"/>
    </row>
    <row r="121" spans="1:37" ht="13.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54"/>
    </row>
    <row r="122" spans="1:37" ht="13.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54"/>
    </row>
    <row r="123" spans="1:37" ht="13.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54"/>
    </row>
    <row r="124" spans="1:37" ht="13.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54"/>
    </row>
    <row r="125" spans="1:37" ht="13.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54"/>
    </row>
    <row r="126" spans="1:37" ht="13.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54"/>
    </row>
    <row r="127" spans="1:37" ht="13.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54"/>
    </row>
    <row r="128" spans="1:37" ht="13.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54"/>
    </row>
    <row r="129" spans="1:37" ht="13.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54"/>
    </row>
    <row r="130" spans="1:37" ht="13.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54"/>
    </row>
    <row r="131" spans="1:37" ht="13.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54"/>
    </row>
    <row r="132" spans="1:37" ht="13.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54"/>
    </row>
    <row r="133" spans="1:37" ht="13.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54"/>
    </row>
    <row r="134" spans="1:37" ht="13.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54"/>
    </row>
    <row r="135" spans="1:37" ht="13.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54"/>
    </row>
    <row r="136" spans="1:37" ht="13.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54"/>
    </row>
  </sheetData>
  <sheetProtection sheet="1" selectLockedCells="1"/>
  <mergeCells count="100">
    <mergeCell ref="A58:G59"/>
    <mergeCell ref="A60:G60"/>
    <mergeCell ref="O43:V43"/>
    <mergeCell ref="W43:AC43"/>
    <mergeCell ref="M49:N49"/>
    <mergeCell ref="V49:AC49"/>
    <mergeCell ref="A51:G56"/>
    <mergeCell ref="I53:P53"/>
    <mergeCell ref="A46:G50"/>
    <mergeCell ref="R55:Y55"/>
    <mergeCell ref="B76:D76"/>
    <mergeCell ref="A80:G83"/>
    <mergeCell ref="K76:P76"/>
    <mergeCell ref="Q76:V76"/>
    <mergeCell ref="W76:AB76"/>
    <mergeCell ref="A68:S70"/>
    <mergeCell ref="Q75:V75"/>
    <mergeCell ref="W75:AB75"/>
    <mergeCell ref="A72:AJ72"/>
    <mergeCell ref="AC76:AH76"/>
    <mergeCell ref="E1:K1"/>
    <mergeCell ref="L1:Z1"/>
    <mergeCell ref="A28:G28"/>
    <mergeCell ref="B75:D75"/>
    <mergeCell ref="R64:Y64"/>
    <mergeCell ref="AA64:AH64"/>
    <mergeCell ref="H43:N43"/>
    <mergeCell ref="AC75:AH75"/>
    <mergeCell ref="K74:P74"/>
    <mergeCell ref="Q74:V74"/>
    <mergeCell ref="A26:G26"/>
    <mergeCell ref="W74:AB74"/>
    <mergeCell ref="AC74:AH74"/>
    <mergeCell ref="E75:J75"/>
    <mergeCell ref="E76:J76"/>
    <mergeCell ref="K75:P75"/>
    <mergeCell ref="AA53:AH53"/>
    <mergeCell ref="E74:J74"/>
    <mergeCell ref="I58:AI60"/>
    <mergeCell ref="A62:G67"/>
    <mergeCell ref="AA55:AH55"/>
    <mergeCell ref="AD28:AE28"/>
    <mergeCell ref="AG28:AH28"/>
    <mergeCell ref="AC38:AF38"/>
    <mergeCell ref="AD43:AJ43"/>
    <mergeCell ref="Q38:T38"/>
    <mergeCell ref="R40:S40"/>
    <mergeCell ref="V40:W40"/>
    <mergeCell ref="AD40:AE40"/>
    <mergeCell ref="AH40:AI40"/>
    <mergeCell ref="I64:P64"/>
    <mergeCell ref="R66:Y66"/>
    <mergeCell ref="AA66:AH66"/>
    <mergeCell ref="I66:P66"/>
    <mergeCell ref="Z40:AA40"/>
    <mergeCell ref="Z28:AA28"/>
    <mergeCell ref="H28:T28"/>
    <mergeCell ref="R53:Y53"/>
    <mergeCell ref="AG38:AJ38"/>
    <mergeCell ref="I55:P55"/>
    <mergeCell ref="M47:N47"/>
    <mergeCell ref="V47:AC47"/>
    <mergeCell ref="A38:G38"/>
    <mergeCell ref="A39:G41"/>
    <mergeCell ref="A45:G45"/>
    <mergeCell ref="W28:X28"/>
    <mergeCell ref="A43:G43"/>
    <mergeCell ref="A44:G44"/>
    <mergeCell ref="H37:P41"/>
    <mergeCell ref="U38:X38"/>
    <mergeCell ref="Y38:AB38"/>
    <mergeCell ref="M26:AG26"/>
    <mergeCell ref="AE6:AF6"/>
    <mergeCell ref="AB7:AJ7"/>
    <mergeCell ref="AD8:AJ19"/>
    <mergeCell ref="Y3:Z3"/>
    <mergeCell ref="Y7:Z7"/>
    <mergeCell ref="AB3:AC3"/>
    <mergeCell ref="AH6:AI6"/>
    <mergeCell ref="I21:R21"/>
    <mergeCell ref="A8:G19"/>
    <mergeCell ref="AB6:AC6"/>
    <mergeCell ref="H5:S5"/>
    <mergeCell ref="I11:AB11"/>
    <mergeCell ref="V5:AJ5"/>
    <mergeCell ref="A30:G36"/>
    <mergeCell ref="H6:S7"/>
    <mergeCell ref="H13:V13"/>
    <mergeCell ref="L14:U14"/>
    <mergeCell ref="I9:N9"/>
    <mergeCell ref="U3:X3"/>
    <mergeCell ref="A5:G5"/>
    <mergeCell ref="A6:G7"/>
    <mergeCell ref="T5:T7"/>
    <mergeCell ref="A20:G24"/>
    <mergeCell ref="Y23:AA23"/>
    <mergeCell ref="W13:Z13"/>
    <mergeCell ref="L16:U16"/>
    <mergeCell ref="I23:R23"/>
    <mergeCell ref="L18:U18"/>
  </mergeCells>
  <dataValidations count="5">
    <dataValidation allowBlank="1" showInputMessage="1" showErrorMessage="1" imeMode="off" sqref="Y3:Z3 AB3:AC3 AB6:AC6 AE6:AF6 AH6:AI6 I9:N9 AD28 M47:N49 L14:U14 Y7 Y23:AA23 AG28 W28 Z28 L16:L18 M16:U17"/>
    <dataValidation allowBlank="1" showInputMessage="1" showErrorMessage="1" imeMode="fullKatakana" sqref="H5:S5"/>
    <dataValidation allowBlank="1" showInputMessage="1" showErrorMessage="1" imeMode="on" sqref="AA66:AH66 W13:Z13 L26:M26 I23:R23 E75:AH76 V47:AC49 I53:P53 I55:P55 R55:Y55 R53:Y53 AA53:AH53 AA55:AH55 S21:Y21 I64:P64 I66:P66 R66:Y66 R64:Y64 AA64:AH64 I21"/>
    <dataValidation allowBlank="1" showInputMessage="1" showErrorMessage="1" imeMode="hiragana" sqref="I11:AB11 H6"/>
    <dataValidation type="textLength" operator="lessThanOrEqual" allowBlank="1" showInputMessage="1" showErrorMessage="1" error="応募の理由は105文字以内で記入してください。" imeMode="on" sqref="I58:AI60">
      <formula1>105</formula1>
    </dataValidation>
  </dataValidations>
  <printOptions/>
  <pageMargins left="0.5118110236220472" right="0.31496062992125984" top="0.1968503937007874" bottom="0.1968503937007874" header="0.31496062992125984" footer="0.31496062992125984"/>
  <pageSetup blackAndWhite="1"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67"/>
  <sheetViews>
    <sheetView zoomScalePageLayoutView="0" workbookViewId="0" topLeftCell="A3">
      <selection activeCell="K23" sqref="K23"/>
    </sheetView>
  </sheetViews>
  <sheetFormatPr defaultColWidth="9.140625" defaultRowHeight="15"/>
  <cols>
    <col min="1" max="1" width="32.7109375" style="66" bestFit="1" customWidth="1"/>
    <col min="2" max="2" width="14.00390625" style="0" bestFit="1" customWidth="1"/>
    <col min="8" max="8" width="10.421875" style="0" customWidth="1"/>
    <col min="11" max="11" width="17.8515625" style="0" customWidth="1"/>
  </cols>
  <sheetData>
    <row r="1" ht="13.5" hidden="1">
      <c r="A1" s="4" t="s">
        <v>106</v>
      </c>
    </row>
    <row r="2" ht="13.5" hidden="1">
      <c r="A2" s="4" t="s">
        <v>107</v>
      </c>
    </row>
    <row r="3" spans="1:2" ht="15">
      <c r="A3" t="s">
        <v>108</v>
      </c>
      <c r="B3" t="s">
        <v>163</v>
      </c>
    </row>
    <row r="4" spans="1:2" ht="15">
      <c r="A4" t="s">
        <v>109</v>
      </c>
      <c r="B4" t="s">
        <v>162</v>
      </c>
    </row>
    <row r="5" spans="1:2" ht="15">
      <c r="A5" t="s">
        <v>23</v>
      </c>
      <c r="B5" t="s">
        <v>188</v>
      </c>
    </row>
    <row r="6" spans="1:2" ht="15">
      <c r="A6" t="s">
        <v>3</v>
      </c>
      <c r="B6">
        <v>31</v>
      </c>
    </row>
    <row r="7" spans="1:2" ht="15">
      <c r="A7" t="s">
        <v>130</v>
      </c>
      <c r="B7" t="s">
        <v>169</v>
      </c>
    </row>
    <row r="8" spans="1:2" ht="15">
      <c r="A8" t="s">
        <v>131</v>
      </c>
      <c r="B8" t="s">
        <v>189</v>
      </c>
    </row>
    <row r="9" spans="1:2" ht="15">
      <c r="A9" t="s">
        <v>53</v>
      </c>
      <c r="B9" t="s">
        <v>170</v>
      </c>
    </row>
    <row r="10" spans="1:2" ht="15">
      <c r="A10" t="s">
        <v>54</v>
      </c>
      <c r="B10" s="64">
        <v>4</v>
      </c>
    </row>
    <row r="11" spans="1:2" ht="15">
      <c r="A11" t="s">
        <v>99</v>
      </c>
      <c r="B11" s="64" t="s">
        <v>164</v>
      </c>
    </row>
    <row r="12" spans="1:2" ht="13.5">
      <c r="A12" t="s">
        <v>110</v>
      </c>
      <c r="B12" s="64" t="s">
        <v>165</v>
      </c>
    </row>
    <row r="13" spans="1:2" ht="13.5">
      <c r="A13" t="s">
        <v>51</v>
      </c>
      <c r="B13" s="64" t="s">
        <v>167</v>
      </c>
    </row>
    <row r="14" spans="1:2" ht="13.5">
      <c r="A14" t="s">
        <v>52</v>
      </c>
      <c r="B14" s="64" t="s">
        <v>168</v>
      </c>
    </row>
    <row r="15" spans="1:2" ht="13.5">
      <c r="A15" t="s">
        <v>111</v>
      </c>
      <c r="B15" s="64" t="s">
        <v>168</v>
      </c>
    </row>
    <row r="16" spans="1:2" ht="13.5">
      <c r="A16" t="s">
        <v>46</v>
      </c>
      <c r="B16" t="s">
        <v>190</v>
      </c>
    </row>
    <row r="17" spans="1:2" ht="13.5">
      <c r="A17" t="s">
        <v>47</v>
      </c>
      <c r="B17">
        <v>1</v>
      </c>
    </row>
    <row r="18" spans="1:2" ht="13.5">
      <c r="A18" t="s">
        <v>48</v>
      </c>
      <c r="B18">
        <v>2</v>
      </c>
    </row>
    <row r="19" spans="1:2" ht="15">
      <c r="A19" t="s">
        <v>49</v>
      </c>
      <c r="B19">
        <v>3</v>
      </c>
    </row>
    <row r="20" spans="1:2" ht="15">
      <c r="A20" t="s">
        <v>100</v>
      </c>
      <c r="B20" t="s">
        <v>171</v>
      </c>
    </row>
    <row r="21" spans="1:2" ht="15">
      <c r="A21" t="s">
        <v>112</v>
      </c>
      <c r="B21" s="117">
        <v>43983</v>
      </c>
    </row>
    <row r="22" spans="1:11" ht="13.5">
      <c r="A22" t="s">
        <v>113</v>
      </c>
      <c r="B22" s="117">
        <v>44012</v>
      </c>
      <c r="G22" s="2" t="s">
        <v>94</v>
      </c>
      <c r="I22" s="286" t="s">
        <v>101</v>
      </c>
      <c r="J22" s="286"/>
      <c r="K22" s="286"/>
    </row>
    <row r="23" spans="1:2" ht="13.5">
      <c r="A23" t="s">
        <v>97</v>
      </c>
      <c r="B23" t="s">
        <v>166</v>
      </c>
    </row>
    <row r="24" ht="13.5" hidden="1">
      <c r="A24" s="4" t="s">
        <v>114</v>
      </c>
    </row>
    <row r="25" ht="13.5" hidden="1">
      <c r="A25" s="4" t="s">
        <v>115</v>
      </c>
    </row>
    <row r="26" ht="13.5" hidden="1">
      <c r="A26" s="4" t="s">
        <v>116</v>
      </c>
    </row>
    <row r="27" ht="13.5" hidden="1">
      <c r="A27" s="4" t="s">
        <v>117</v>
      </c>
    </row>
    <row r="28" ht="13.5" hidden="1">
      <c r="A28" s="4" t="s">
        <v>118</v>
      </c>
    </row>
    <row r="29" spans="1:2" ht="15">
      <c r="A29" t="s">
        <v>55</v>
      </c>
      <c r="B29" t="s">
        <v>191</v>
      </c>
    </row>
    <row r="30" spans="1:2" ht="15">
      <c r="A30" t="s">
        <v>56</v>
      </c>
      <c r="B30" t="s">
        <v>159</v>
      </c>
    </row>
    <row r="31" spans="1:2" ht="15">
      <c r="A31" t="s">
        <v>57</v>
      </c>
      <c r="B31" t="s">
        <v>174</v>
      </c>
    </row>
    <row r="32" spans="1:2" ht="15">
      <c r="A32" t="s">
        <v>58</v>
      </c>
      <c r="B32" t="s">
        <v>175</v>
      </c>
    </row>
    <row r="33" spans="1:2" ht="15">
      <c r="A33" t="s">
        <v>59</v>
      </c>
      <c r="B33" t="s">
        <v>176</v>
      </c>
    </row>
    <row r="34" spans="1:2" ht="15">
      <c r="A34" t="s">
        <v>60</v>
      </c>
      <c r="B34" t="s">
        <v>186</v>
      </c>
    </row>
    <row r="35" spans="1:2" ht="15">
      <c r="A35" t="s">
        <v>153</v>
      </c>
      <c r="B35" t="s">
        <v>177</v>
      </c>
    </row>
    <row r="36" ht="15">
      <c r="A36" t="s">
        <v>154</v>
      </c>
    </row>
    <row r="37" spans="1:2" ht="13.5">
      <c r="A37" t="s">
        <v>155</v>
      </c>
      <c r="B37" t="s">
        <v>160</v>
      </c>
    </row>
    <row r="38" spans="1:2" ht="13.5">
      <c r="A38" t="s">
        <v>156</v>
      </c>
      <c r="B38" t="s">
        <v>160</v>
      </c>
    </row>
    <row r="39" spans="1:2" ht="13.5">
      <c r="A39" t="s">
        <v>61</v>
      </c>
      <c r="B39" t="s">
        <v>192</v>
      </c>
    </row>
    <row r="40" spans="1:2" ht="13.5">
      <c r="A40" t="s">
        <v>62</v>
      </c>
      <c r="B40">
        <v>2019</v>
      </c>
    </row>
    <row r="41" spans="1:2" ht="13.5">
      <c r="A41" t="s">
        <v>63</v>
      </c>
      <c r="B41" t="s">
        <v>178</v>
      </c>
    </row>
    <row r="42" spans="1:2" ht="13.5">
      <c r="A42" t="s">
        <v>62</v>
      </c>
      <c r="B42">
        <v>2020</v>
      </c>
    </row>
    <row r="43" spans="1:2" ht="13.5">
      <c r="A43" t="s">
        <v>63</v>
      </c>
      <c r="B43" t="s">
        <v>179</v>
      </c>
    </row>
    <row r="44" spans="1:2" ht="13.5">
      <c r="A44" t="s">
        <v>64</v>
      </c>
      <c r="B44" t="s">
        <v>187</v>
      </c>
    </row>
    <row r="45" spans="1:2" ht="13.5">
      <c r="A45" t="s">
        <v>65</v>
      </c>
      <c r="B45" t="s">
        <v>160</v>
      </c>
    </row>
    <row r="46" spans="1:2" ht="13.5">
      <c r="A46" t="s">
        <v>66</v>
      </c>
      <c r="B46" t="s">
        <v>160</v>
      </c>
    </row>
    <row r="47" spans="1:2" ht="13.5">
      <c r="A47" t="s">
        <v>67</v>
      </c>
      <c r="B47" t="s">
        <v>160</v>
      </c>
    </row>
    <row r="48" spans="1:2" ht="13.5">
      <c r="A48" t="s">
        <v>68</v>
      </c>
      <c r="B48" t="s">
        <v>160</v>
      </c>
    </row>
    <row r="49" spans="1:2" ht="13.5">
      <c r="A49" t="s">
        <v>69</v>
      </c>
      <c r="B49" t="s">
        <v>160</v>
      </c>
    </row>
    <row r="50" spans="1:2" ht="13.5">
      <c r="A50" t="s">
        <v>70</v>
      </c>
      <c r="B50" t="s">
        <v>193</v>
      </c>
    </row>
    <row r="51" spans="1:2" ht="13.5">
      <c r="A51" t="s">
        <v>71</v>
      </c>
      <c r="B51" t="s">
        <v>180</v>
      </c>
    </row>
    <row r="52" spans="1:2" ht="13.5">
      <c r="A52" t="s">
        <v>72</v>
      </c>
      <c r="B52" t="s">
        <v>181</v>
      </c>
    </row>
    <row r="53" spans="1:2" ht="13.5">
      <c r="A53" t="s">
        <v>73</v>
      </c>
      <c r="B53" t="s">
        <v>182</v>
      </c>
    </row>
    <row r="54" spans="1:2" ht="13.5">
      <c r="A54" t="s">
        <v>74</v>
      </c>
      <c r="B54" t="s">
        <v>183</v>
      </c>
    </row>
    <row r="55" spans="1:2" ht="13.5">
      <c r="A55" t="s">
        <v>75</v>
      </c>
      <c r="B55" t="s">
        <v>184</v>
      </c>
    </row>
    <row r="56" spans="1:2" ht="13.5">
      <c r="A56" t="s">
        <v>76</v>
      </c>
      <c r="B56" t="s">
        <v>185</v>
      </c>
    </row>
    <row r="57" spans="1:2" ht="13.5">
      <c r="A57" t="s">
        <v>77</v>
      </c>
      <c r="B57" t="s">
        <v>185</v>
      </c>
    </row>
    <row r="58" spans="1:2" ht="13.5">
      <c r="A58" t="s">
        <v>78</v>
      </c>
      <c r="B58" t="s">
        <v>185</v>
      </c>
    </row>
    <row r="59" spans="1:2" ht="13.5">
      <c r="A59" t="s">
        <v>79</v>
      </c>
      <c r="B59" t="s">
        <v>185</v>
      </c>
    </row>
    <row r="60" spans="1:2" ht="13.5">
      <c r="A60" t="s">
        <v>80</v>
      </c>
      <c r="B60" t="s">
        <v>185</v>
      </c>
    </row>
    <row r="61" spans="1:2" ht="13.5">
      <c r="A61" s="66" t="s">
        <v>22</v>
      </c>
      <c r="B61">
        <v>1</v>
      </c>
    </row>
    <row r="62" spans="1:2" ht="13.5">
      <c r="A62" s="66" t="s">
        <v>45</v>
      </c>
      <c r="B62">
        <v>10</v>
      </c>
    </row>
    <row r="63" ht="13.5" hidden="1">
      <c r="A63" s="4" t="s">
        <v>119</v>
      </c>
    </row>
    <row r="64" ht="13.5" hidden="1">
      <c r="A64" s="4" t="s">
        <v>120</v>
      </c>
    </row>
    <row r="65" ht="13.5" hidden="1">
      <c r="A65" s="4" t="s">
        <v>121</v>
      </c>
    </row>
    <row r="66" ht="13.5" hidden="1">
      <c r="A66" s="4" t="s">
        <v>122</v>
      </c>
    </row>
    <row r="67" ht="13.5" hidden="1">
      <c r="A67" s="4" t="s">
        <v>98</v>
      </c>
    </row>
  </sheetData>
  <sheetProtection sheet="1" objects="1" scenarios="1"/>
  <mergeCells count="1">
    <mergeCell ref="I22:K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67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32.7109375" style="0" bestFit="1" customWidth="1"/>
    <col min="2" max="2" width="14.140625" style="0" bestFit="1" customWidth="1"/>
    <col min="3" max="3" width="12.7109375" style="0" bestFit="1" customWidth="1"/>
    <col min="5" max="5" width="17.7109375" style="0" bestFit="1" customWidth="1"/>
    <col min="6" max="6" width="12.421875" style="0" bestFit="1" customWidth="1"/>
  </cols>
  <sheetData>
    <row r="1" spans="1:9" ht="13.5">
      <c r="A1" s="4" t="s">
        <v>106</v>
      </c>
      <c r="H1" s="61" t="s">
        <v>82</v>
      </c>
      <c r="I1" s="61" t="s">
        <v>161</v>
      </c>
    </row>
    <row r="2" spans="1:9" ht="14.25">
      <c r="A2" s="4" t="s">
        <v>107</v>
      </c>
      <c r="H2" s="62" t="s">
        <v>83</v>
      </c>
      <c r="I2" s="61" t="s">
        <v>144</v>
      </c>
    </row>
    <row r="3" spans="1:9" ht="14.25">
      <c r="A3" t="s">
        <v>108</v>
      </c>
      <c r="B3" s="1">
        <f>CellName</f>
        <v>0</v>
      </c>
      <c r="H3" s="62" t="s">
        <v>84</v>
      </c>
      <c r="I3" s="61" t="s">
        <v>145</v>
      </c>
    </row>
    <row r="4" spans="1:9" ht="14.25">
      <c r="A4" t="s">
        <v>109</v>
      </c>
      <c r="B4" s="1">
        <f>CellFuriName</f>
        <v>0</v>
      </c>
      <c r="H4" s="62" t="s">
        <v>85</v>
      </c>
      <c r="I4" s="61" t="s">
        <v>146</v>
      </c>
    </row>
    <row r="5" spans="1:9" ht="14.25">
      <c r="A5" t="s">
        <v>23</v>
      </c>
      <c r="B5" t="str">
        <f>IF(CellSeibetuMan,"男",IF(CellSeibetuLady,"女"))</f>
        <v>女</v>
      </c>
      <c r="C5" t="b">
        <v>0</v>
      </c>
      <c r="D5" t="b">
        <v>1</v>
      </c>
      <c r="H5" s="62" t="s">
        <v>86</v>
      </c>
      <c r="I5" s="61" t="s">
        <v>147</v>
      </c>
    </row>
    <row r="6" spans="1:9" ht="14.25">
      <c r="A6" t="s">
        <v>50</v>
      </c>
      <c r="B6" s="1">
        <f>E18</f>
      </c>
      <c r="C6" s="1"/>
      <c r="H6" s="62" t="s">
        <v>87</v>
      </c>
      <c r="I6" s="61"/>
    </row>
    <row r="7" spans="1:9" ht="14.25">
      <c r="A7" t="s">
        <v>130</v>
      </c>
      <c r="B7" s="1">
        <f>CellDaigaku</f>
        <v>0</v>
      </c>
      <c r="H7" s="62" t="s">
        <v>88</v>
      </c>
      <c r="I7" s="61" t="s">
        <v>148</v>
      </c>
    </row>
    <row r="8" spans="1:8" ht="14.25">
      <c r="A8" t="s">
        <v>131</v>
      </c>
      <c r="B8" s="1">
        <f>IF(CellUniv=TRUE,"大学院","")</f>
      </c>
      <c r="C8" t="b">
        <v>0</v>
      </c>
      <c r="H8" s="62" t="s">
        <v>89</v>
      </c>
    </row>
    <row r="9" spans="1:8" ht="14.25">
      <c r="A9" t="s">
        <v>53</v>
      </c>
      <c r="B9" s="1">
        <f>CellGakubu</f>
        <v>0</v>
      </c>
      <c r="H9" s="62" t="s">
        <v>123</v>
      </c>
    </row>
    <row r="10" spans="1:8" ht="14.25">
      <c r="A10" t="s">
        <v>54</v>
      </c>
      <c r="B10" s="1">
        <f>CellNenji</f>
        <v>0</v>
      </c>
      <c r="H10" s="62" t="s">
        <v>90</v>
      </c>
    </row>
    <row r="11" spans="1:8" ht="14.25">
      <c r="A11" t="s">
        <v>99</v>
      </c>
      <c r="B11" s="64" t="str">
        <f>SUBSTITUTE(ASC(Post01),"-","")</f>
        <v>0</v>
      </c>
      <c r="C11" s="3">
        <f>CellPost01</f>
        <v>0</v>
      </c>
      <c r="H11" s="62" t="s">
        <v>124</v>
      </c>
    </row>
    <row r="12" spans="1:8" ht="13.5">
      <c r="A12" t="s">
        <v>110</v>
      </c>
      <c r="B12" s="1">
        <f>CellAddress</f>
        <v>0</v>
      </c>
      <c r="H12" s="61" t="s">
        <v>125</v>
      </c>
    </row>
    <row r="13" spans="1:8" ht="14.25">
      <c r="A13" t="s">
        <v>51</v>
      </c>
      <c r="B13" s="64" t="str">
        <f>SUBSTITUTE(ASC(Tell01),"-","")</f>
        <v>0</v>
      </c>
      <c r="C13" s="3">
        <f>CellTel01</f>
        <v>0</v>
      </c>
      <c r="H13" s="63" t="s">
        <v>91</v>
      </c>
    </row>
    <row r="14" spans="1:8" ht="13.5">
      <c r="A14" t="s">
        <v>52</v>
      </c>
      <c r="B14" s="64" t="str">
        <f>SUBSTITUTE(ASC(Tell02),"-","")</f>
        <v>0</v>
      </c>
      <c r="C14" s="3">
        <f>CellTel02</f>
        <v>0</v>
      </c>
      <c r="H14" s="61" t="s">
        <v>126</v>
      </c>
    </row>
    <row r="15" spans="1:8" ht="13.5">
      <c r="A15" t="s">
        <v>111</v>
      </c>
      <c r="B15" s="64" t="str">
        <f>SUBSTITUTE(ASC(Tell03),"-","")</f>
        <v>0</v>
      </c>
      <c r="C15" s="3">
        <f>CellTel03</f>
        <v>0</v>
      </c>
      <c r="H15" s="61" t="s">
        <v>127</v>
      </c>
    </row>
    <row r="16" spans="1:8" ht="13.5">
      <c r="A16" t="s">
        <v>46</v>
      </c>
      <c r="B16" t="str">
        <f>IF(CellShowa,"昭和",IF(CellHeisei,"平成"))</f>
        <v>平成</v>
      </c>
      <c r="C16" t="b">
        <v>0</v>
      </c>
      <c r="D16" t="b">
        <v>1</v>
      </c>
      <c r="E16" t="s">
        <v>102</v>
      </c>
      <c r="F16" t="s">
        <v>103</v>
      </c>
      <c r="H16" s="61" t="s">
        <v>128</v>
      </c>
    </row>
    <row r="17" spans="1:8" ht="13.5">
      <c r="A17" t="s">
        <v>47</v>
      </c>
      <c r="B17" s="1">
        <f>IF(ISNUMBER(BirthYY),BirthYY,VALUE(BirthYY))</f>
        <v>0</v>
      </c>
      <c r="C17" s="1">
        <f>CellBirthYY</f>
        <v>0</v>
      </c>
      <c r="E17" t="str">
        <f>IF(CellShowa,1925+$B$17&amp;"/"&amp;$B$18&amp;"/"&amp;$B$19,1988+$B$17&amp;"/"&amp;$B$18&amp;"/"&amp;$B$19)</f>
        <v>1988/0/0</v>
      </c>
      <c r="F17" s="3">
        <v>2022</v>
      </c>
      <c r="H17" s="61"/>
    </row>
    <row r="18" spans="1:8" ht="13.5">
      <c r="A18" t="s">
        <v>48</v>
      </c>
      <c r="B18" s="1">
        <f>IF(ISNUMBER(BirthMM),BirthMM,VALUE(BirthMM))</f>
        <v>0</v>
      </c>
      <c r="C18" s="1">
        <f>CellBirthMM</f>
        <v>0</v>
      </c>
      <c r="E18">
        <f>_xlfn.IFERROR(DATEDIF(Seireki,$F$18,"Y"),"")</f>
      </c>
      <c r="F18" t="str">
        <f>F17&amp;"/"&amp;4&amp;"/"&amp;1</f>
        <v>2022/4/1</v>
      </c>
      <c r="H18" s="61" t="s">
        <v>92</v>
      </c>
    </row>
    <row r="19" spans="1:3" ht="13.5">
      <c r="A19" t="s">
        <v>49</v>
      </c>
      <c r="B19" s="1">
        <f>IF(ISNUMBER(BirthDD),BirthDD,VALUE(BirthDD))</f>
        <v>0</v>
      </c>
      <c r="C19" s="1">
        <f>CellBirthDD</f>
        <v>0</v>
      </c>
    </row>
    <row r="20" spans="1:2" ht="13.5">
      <c r="A20" t="s">
        <v>100</v>
      </c>
      <c r="B20" s="1" t="str">
        <f>IF(CellTraining&lt;&gt;"",CellTraining,"---")</f>
        <v>---</v>
      </c>
    </row>
    <row r="21" spans="1:4" ht="13.5">
      <c r="A21" t="s">
        <v>112</v>
      </c>
      <c r="B21" s="1" t="str">
        <f>IF(CellTraining&lt;&gt;"",(VALUE(TrainingSMM)&amp;"月"&amp;VALUE(TrainingSDD)&amp;"日"),"---")</f>
        <v>---</v>
      </c>
      <c r="C21" s="1">
        <f>CellTrainingSMM</f>
        <v>0</v>
      </c>
      <c r="D21">
        <f>CellTrainingSDD</f>
        <v>0</v>
      </c>
    </row>
    <row r="22" spans="1:4" ht="13.5">
      <c r="A22" t="s">
        <v>113</v>
      </c>
      <c r="B22" s="1" t="str">
        <f>IF(CellTraining&lt;&gt;"",(VALUE(TrainingEMM)&amp;"月"&amp;VALUE(TrainingEDD)&amp;"日"),"---")</f>
        <v>---</v>
      </c>
      <c r="C22" s="1">
        <f>CellTrainingEMM</f>
        <v>0</v>
      </c>
      <c r="D22" s="1">
        <f>CellTrainingEDD</f>
        <v>0</v>
      </c>
    </row>
    <row r="23" spans="1:2" ht="13.5">
      <c r="A23" t="s">
        <v>97</v>
      </c>
      <c r="B23" s="1">
        <f>IF(CellKouku&lt;&gt;"",CellKouku,"")</f>
      </c>
    </row>
    <row r="24" spans="1:2" ht="13.5">
      <c r="A24" s="4" t="s">
        <v>114</v>
      </c>
      <c r="B24" s="1"/>
    </row>
    <row r="25" spans="1:2" ht="13.5">
      <c r="A25" s="4" t="s">
        <v>115</v>
      </c>
      <c r="B25" s="1"/>
    </row>
    <row r="26" spans="1:3" ht="13.5">
      <c r="A26" s="4" t="s">
        <v>116</v>
      </c>
      <c r="B26" s="1"/>
      <c r="C26" s="1"/>
    </row>
    <row r="27" spans="1:3" ht="13.5">
      <c r="A27" s="4" t="s">
        <v>117</v>
      </c>
      <c r="B27" s="1"/>
      <c r="C27" s="1"/>
    </row>
    <row r="28" spans="1:3" ht="13.5">
      <c r="A28" s="4" t="s">
        <v>118</v>
      </c>
      <c r="B28" s="1"/>
      <c r="C28" s="1"/>
    </row>
    <row r="29" spans="1:3" ht="13.5">
      <c r="A29" t="s">
        <v>55</v>
      </c>
      <c r="B29" t="str">
        <f>IF(CellKibouku,"はい","いいえ")</f>
        <v>いいえ</v>
      </c>
      <c r="C29" t="b">
        <v>0</v>
      </c>
    </row>
    <row r="30" spans="1:2" ht="13.5">
      <c r="A30" t="s">
        <v>56</v>
      </c>
    </row>
    <row r="31" spans="1:2" ht="13.5">
      <c r="A31" t="s">
        <v>57</v>
      </c>
    </row>
    <row r="32" spans="1:2" ht="13.5">
      <c r="A32" t="s">
        <v>58</v>
      </c>
    </row>
    <row r="33" spans="1:2" ht="13.5">
      <c r="A33" t="s">
        <v>59</v>
      </c>
    </row>
    <row r="34" spans="1:2" ht="13.5">
      <c r="A34" t="s">
        <v>60</v>
      </c>
    </row>
    <row r="35" spans="1:2" ht="13.5">
      <c r="A35" t="s">
        <v>153</v>
      </c>
    </row>
    <row r="36" ht="13.5">
      <c r="A36" t="s">
        <v>154</v>
      </c>
    </row>
    <row r="37" spans="1:3" ht="13.5">
      <c r="A37" t="s">
        <v>155</v>
      </c>
      <c r="B37" t="str">
        <f>IF(Koushu03&lt;&gt;"",Koushu03,"---")</f>
        <v>---</v>
      </c>
    </row>
    <row r="38" spans="1:3" ht="13.5">
      <c r="A38" t="s">
        <v>156</v>
      </c>
      <c r="B38" s="94" t="str">
        <f>IF(Koushu04&lt;&gt;"",Koushu04,"---")</f>
        <v>---</v>
      </c>
    </row>
    <row r="39" spans="1:3" ht="13.5">
      <c r="A39" t="s">
        <v>61</v>
      </c>
      <c r="B39" t="str">
        <f>IF(CellIntern,"有","無")</f>
        <v>無</v>
      </c>
      <c r="C39" t="b">
        <v>0</v>
      </c>
    </row>
    <row r="40" spans="1:3" ht="13.5">
      <c r="A40" t="s">
        <v>62</v>
      </c>
      <c r="B40" s="1">
        <f>IF(CellIntern=TRUE,IF(ISNUMBER(InternNenji),InternNenji,VALUE(InternNenji)),"")</f>
      </c>
      <c r="C40">
        <f>IF(CellIntern,CellInternNenji,"")</f>
      </c>
    </row>
    <row r="41" spans="1:2" ht="13.5">
      <c r="A41" t="s">
        <v>63</v>
      </c>
      <c r="B41" s="1">
        <f>IF(CellIntern=TRUE,CellInternName,"")</f>
      </c>
    </row>
    <row r="42" spans="1:3" s="70" customFormat="1" ht="13.5">
      <c r="A42" s="70" t="s">
        <v>62</v>
      </c>
      <c r="B42" s="1">
        <f>IF(CellIntern=TRUE,IF(ISNUMBER(InternNenji02),InternNenji02,VALUE(InternNenji02)),"")</f>
      </c>
      <c r="C42" s="70">
        <f>IF(CellIntern,CellInternNenji02,"")</f>
      </c>
    </row>
    <row r="43" spans="1:2" s="70" customFormat="1" ht="13.5">
      <c r="A43" s="70" t="s">
        <v>63</v>
      </c>
      <c r="B43" s="1">
        <f>IF(CellIntern=TRUE,CellInternName02,"")</f>
      </c>
    </row>
    <row r="44" spans="1:2" ht="13.5">
      <c r="A44" t="s">
        <v>64</v>
      </c>
      <c r="B44" s="1" t="str">
        <f>IF(CellMenkyo01&lt;&gt;"",CellMenkyo01,"---")</f>
        <v>---</v>
      </c>
    </row>
    <row r="45" spans="1:2" ht="13.5">
      <c r="A45" t="s">
        <v>65</v>
      </c>
      <c r="B45" s="1" t="str">
        <f>IF(CellMenkyo02&lt;&gt;"",CellMenkyo02,"---")</f>
        <v>---</v>
      </c>
    </row>
    <row r="46" spans="1:2" ht="13.5">
      <c r="A46" t="s">
        <v>66</v>
      </c>
      <c r="B46" s="1" t="str">
        <f>IF(CellMenkyo03&lt;&gt;"",CellMenkyo03,"---")</f>
        <v>---</v>
      </c>
    </row>
    <row r="47" spans="1:2" ht="13.5">
      <c r="A47" t="s">
        <v>67</v>
      </c>
      <c r="B47" s="1" t="str">
        <f>IF(CellMenkyo04&lt;&gt;"",CellMenkyo04,"---")</f>
        <v>---</v>
      </c>
    </row>
    <row r="48" spans="1:2" ht="13.5">
      <c r="A48" t="s">
        <v>68</v>
      </c>
      <c r="B48" s="1" t="str">
        <f>IF(CellMenkyo05&lt;&gt;"",CellMenkyo05,"---")</f>
        <v>---</v>
      </c>
    </row>
    <row r="49" spans="1:2" ht="13.5">
      <c r="A49" t="s">
        <v>69</v>
      </c>
      <c r="B49" s="1" t="str">
        <f>IF(CellMenkyo06&lt;&gt;"",CellMenkyo06,"---")</f>
        <v>---</v>
      </c>
    </row>
    <row r="50" spans="1:3" ht="13.5">
      <c r="A50" t="s">
        <v>70</v>
      </c>
      <c r="B50" t="str">
        <f>IF(CellHoken,"○","×")</f>
        <v>×</v>
      </c>
      <c r="C50" t="b">
        <v>0</v>
      </c>
    </row>
    <row r="51" spans="1:2" ht="13.5">
      <c r="A51" t="s">
        <v>71</v>
      </c>
      <c r="B51" s="1">
        <f>CellMon01</f>
        <v>0</v>
      </c>
    </row>
    <row r="52" spans="1:2" ht="13.5">
      <c r="A52" t="s">
        <v>72</v>
      </c>
      <c r="B52" s="1">
        <f>CellTue01</f>
        <v>0</v>
      </c>
    </row>
    <row r="53" spans="1:2" ht="13.5">
      <c r="A53" t="s">
        <v>73</v>
      </c>
      <c r="B53" s="1">
        <f>CellWed01</f>
        <v>0</v>
      </c>
    </row>
    <row r="54" spans="1:2" ht="13.5">
      <c r="A54" t="s">
        <v>74</v>
      </c>
      <c r="B54" s="1">
        <f>CellThu01</f>
        <v>0</v>
      </c>
    </row>
    <row r="55" spans="1:2" ht="13.5">
      <c r="A55" t="s">
        <v>75</v>
      </c>
      <c r="B55" s="1">
        <f>CellFri01</f>
        <v>0</v>
      </c>
    </row>
    <row r="56" spans="1:2" ht="13.5">
      <c r="A56" t="s">
        <v>76</v>
      </c>
      <c r="B56" s="1">
        <f>CellMon02</f>
        <v>0</v>
      </c>
    </row>
    <row r="57" spans="1:2" ht="13.5">
      <c r="A57" t="s">
        <v>77</v>
      </c>
      <c r="B57" s="1">
        <f>CellTue02</f>
        <v>0</v>
      </c>
    </row>
    <row r="58" spans="1:2" ht="13.5">
      <c r="A58" t="s">
        <v>78</v>
      </c>
      <c r="B58" s="1">
        <f>CellWed02</f>
        <v>0</v>
      </c>
    </row>
    <row r="59" spans="1:2" ht="13.5">
      <c r="A59" t="s">
        <v>79</v>
      </c>
      <c r="B59" s="1">
        <f>CellThu02</f>
        <v>0</v>
      </c>
    </row>
    <row r="60" spans="1:2" ht="13.5">
      <c r="A60" t="s">
        <v>80</v>
      </c>
      <c r="B60" s="1">
        <f>CellFri02</f>
        <v>0</v>
      </c>
    </row>
    <row r="61" spans="1:3" ht="13.5">
      <c r="A61" t="s">
        <v>22</v>
      </c>
      <c r="B61">
        <f>IF(ISNUMBER(MoushikomiMM),MoushikomiMM,VALUE(MoushikomiMM))</f>
        <v>0</v>
      </c>
      <c r="C61">
        <f>CellMoushikomiMM</f>
        <v>0</v>
      </c>
    </row>
    <row r="62" spans="1:3" ht="13.5">
      <c r="A62" t="s">
        <v>45</v>
      </c>
      <c r="B62">
        <f>IF(ISNUMBER(MoushikomiDD),MoushikomiDD,VALUE(MoushikomiDD))</f>
        <v>0</v>
      </c>
      <c r="C62">
        <f>CellMoushikomiDD</f>
        <v>0</v>
      </c>
    </row>
    <row r="63" spans="1:2" ht="13.5">
      <c r="A63" s="4" t="s">
        <v>119</v>
      </c>
      <c r="B63" s="1"/>
    </row>
    <row r="64" spans="1:2" ht="13.5">
      <c r="A64" s="4" t="s">
        <v>120</v>
      </c>
      <c r="B64" s="1"/>
    </row>
    <row r="65" spans="1:2" ht="13.5">
      <c r="A65" s="4" t="s">
        <v>121</v>
      </c>
      <c r="B65" s="1"/>
    </row>
    <row r="66" spans="1:2" ht="13.5">
      <c r="A66" s="4" t="s">
        <v>122</v>
      </c>
      <c r="B66" s="1"/>
    </row>
    <row r="67" spans="1:2" ht="13.5">
      <c r="A67" s="4" t="s">
        <v>98</v>
      </c>
      <c r="B6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PC27001</dc:creator>
  <cp:keywords/>
  <dc:description/>
  <cp:lastModifiedBy>Administrator</cp:lastModifiedBy>
  <cp:lastPrinted>2020-11-25T04:53:37Z</cp:lastPrinted>
  <dcterms:created xsi:type="dcterms:W3CDTF">2017-01-10T08:06:29Z</dcterms:created>
  <dcterms:modified xsi:type="dcterms:W3CDTF">2022-03-09T07:03:35Z</dcterms:modified>
  <cp:category/>
  <cp:version/>
  <cp:contentType/>
  <cp:contentStatus/>
</cp:coreProperties>
</file>